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77" activeTab="2"/>
  </bookViews>
  <sheets>
    <sheet name="SFF - Unit Weigh-ins (All 5)" sheetId="1" r:id="rId1"/>
    <sheet name="GC SFF Pivots (Summary)" sheetId="2" r:id="rId2"/>
    <sheet name="GC SFF Pivots (Units by Site)" sheetId="8" r:id="rId3"/>
    <sheet name="SFF - MM Subtotals by container" sheetId="7" state="hidden" r:id="rId4"/>
  </sheets>
  <definedNames>
    <definedName name="_xlnm._FilterDatabase" localSheetId="3" hidden="1">'SFF - MM Subtotals by container'!$B$5:$F$42</definedName>
    <definedName name="_xlnm._FilterDatabase" localSheetId="0" hidden="1">'SFF - Unit Weigh-ins (All 5)'!$B$5:$F$85</definedName>
    <definedName name="_xlnm.Print_Area" localSheetId="1">'GC SFF Pivots (Summary)'!$B$1:$K$55</definedName>
    <definedName name="_xlnm.Print_Area" localSheetId="2">'GC SFF Pivots (Units by Site)'!$B:$H</definedName>
    <definedName name="_xlnm.Print_Area" localSheetId="3">'SFF - MM Subtotals by container'!$B:$G</definedName>
    <definedName name="_xlnm.Print_Area" localSheetId="0">'SFF - Unit Weigh-ins (All 5)'!$B:$G</definedName>
    <definedName name="_xlnm.Print_Titles" localSheetId="3">'SFF - MM Subtotals by container'!$4:$5</definedName>
    <definedName name="_xlnm.Print_Titles" localSheetId="0">'SFF - Unit Weigh-ins (All 5)'!$4:$5</definedName>
  </definedName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D65" i="1"/>
  <c r="D64"/>
  <c r="D63"/>
  <c r="D62"/>
  <c r="D61"/>
  <c r="D60"/>
  <c r="D59"/>
  <c r="D58"/>
  <c r="D57"/>
  <c r="D56"/>
  <c r="D55"/>
  <c r="D54"/>
  <c r="D53"/>
  <c r="D52"/>
  <c r="D51"/>
  <c r="D50"/>
  <c r="D49"/>
  <c r="D48"/>
  <c r="D39"/>
  <c r="D40"/>
  <c r="D41"/>
  <c r="D42"/>
  <c r="D43"/>
  <c r="D44"/>
  <c r="D45"/>
  <c r="D46"/>
  <c r="D47"/>
  <c r="D66"/>
  <c r="D67"/>
  <c r="D68"/>
  <c r="D69"/>
  <c r="D70"/>
  <c r="D71"/>
  <c r="D72"/>
  <c r="D73"/>
  <c r="D74"/>
  <c r="D75"/>
  <c r="D76"/>
  <c r="D77"/>
  <c r="D78"/>
  <c r="D79"/>
  <c r="D80"/>
  <c r="D81"/>
  <c r="D82"/>
  <c r="E64"/>
  <c r="I12" i="2"/>
  <c r="E48" i="1" l="1"/>
  <c r="E49"/>
  <c r="E50"/>
  <c r="E51"/>
  <c r="E52"/>
  <c r="E53"/>
  <c r="E54"/>
  <c r="E55"/>
  <c r="E56"/>
  <c r="E57"/>
  <c r="E58"/>
  <c r="E59"/>
  <c r="E60"/>
  <c r="E61"/>
  <c r="E62"/>
  <c r="E63"/>
  <c r="E32" l="1"/>
  <c r="E33"/>
  <c r="E28"/>
  <c r="E21"/>
  <c r="E69"/>
  <c r="E71"/>
  <c r="E72"/>
  <c r="E65"/>
  <c r="E66"/>
  <c r="E67"/>
  <c r="E68"/>
  <c r="E73"/>
  <c r="F41" i="7"/>
  <c r="F1" s="1"/>
  <c r="B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J12" i="2"/>
  <c r="E7" i="1" l="1"/>
  <c r="E6"/>
  <c r="D8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B84"/>
  <c r="E78"/>
  <c r="E77"/>
  <c r="E76"/>
  <c r="E75"/>
  <c r="E74"/>
  <c r="E47"/>
  <c r="E46"/>
  <c r="E45"/>
  <c r="E44"/>
  <c r="E43"/>
  <c r="E42"/>
  <c r="E41"/>
  <c r="E40"/>
  <c r="E39"/>
  <c r="E38"/>
  <c r="E37"/>
  <c r="E36"/>
  <c r="E35"/>
  <c r="E34"/>
  <c r="E31"/>
  <c r="E30"/>
  <c r="E29"/>
  <c r="E27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E79"/>
  <c r="E80"/>
  <c r="E81"/>
  <c r="E82"/>
  <c r="E83"/>
  <c r="F84" l="1"/>
  <c r="F1" s="1"/>
</calcChain>
</file>

<file path=xl/sharedStrings.xml><?xml version="1.0" encoding="utf-8"?>
<sst xmlns="http://schemas.openxmlformats.org/spreadsheetml/2006/main" count="448" uniqueCount="178">
  <si>
    <t>Unit Code</t>
  </si>
  <si>
    <t>Unit Type</t>
  </si>
  <si>
    <t>Unit No.</t>
  </si>
  <si>
    <t>Weight</t>
  </si>
  <si>
    <t>P962</t>
  </si>
  <si>
    <t>P998</t>
  </si>
  <si>
    <t>P969</t>
  </si>
  <si>
    <t>P256</t>
  </si>
  <si>
    <t>P1162</t>
  </si>
  <si>
    <t>Row Labels</t>
  </si>
  <si>
    <t>Pack</t>
  </si>
  <si>
    <t>Troop</t>
  </si>
  <si>
    <t>Grand Total</t>
  </si>
  <si>
    <t>Sum of Weight</t>
  </si>
  <si>
    <t>1162</t>
  </si>
  <si>
    <t>256</t>
  </si>
  <si>
    <t>962</t>
  </si>
  <si>
    <t>969</t>
  </si>
  <si>
    <t>998</t>
  </si>
  <si>
    <t>1168</t>
  </si>
  <si>
    <t>1550</t>
  </si>
  <si>
    <t>P704</t>
  </si>
  <si>
    <t>T982</t>
  </si>
  <si>
    <t>P663</t>
  </si>
  <si>
    <t>T663</t>
  </si>
  <si>
    <t>P1550</t>
  </si>
  <si>
    <t>704</t>
  </si>
  <si>
    <t>663</t>
  </si>
  <si>
    <t>982</t>
  </si>
  <si>
    <t>T998</t>
  </si>
  <si>
    <t>P1159</t>
  </si>
  <si>
    <t>P958</t>
  </si>
  <si>
    <t>958</t>
  </si>
  <si>
    <t>1159</t>
  </si>
  <si>
    <t>P961</t>
  </si>
  <si>
    <t>T969</t>
  </si>
  <si>
    <t>T1910</t>
  </si>
  <si>
    <t>1910</t>
  </si>
  <si>
    <t>T1159</t>
  </si>
  <si>
    <t>P965</t>
  </si>
  <si>
    <t>965</t>
  </si>
  <si>
    <t>961</t>
  </si>
  <si>
    <t>P982</t>
  </si>
  <si>
    <t>P743</t>
  </si>
  <si>
    <t>743</t>
  </si>
  <si>
    <t>Goose Creek  --  SFF Collection-Day</t>
  </si>
  <si>
    <t>NB:  T663 &amp; P663 worked together.  Tallies split evenly here.</t>
  </si>
  <si>
    <t>Goose Creek District  --  Scouting For Food</t>
  </si>
  <si>
    <t>Site</t>
  </si>
  <si>
    <t>Loudoun Interfaith</t>
  </si>
  <si>
    <t>P1152</t>
  </si>
  <si>
    <t>P1156</t>
  </si>
  <si>
    <t>P1157</t>
  </si>
  <si>
    <t>P1483</t>
  </si>
  <si>
    <t>P1576</t>
  </si>
  <si>
    <t>P572</t>
  </si>
  <si>
    <t>P905</t>
  </si>
  <si>
    <t>P950</t>
  </si>
  <si>
    <t>P951</t>
  </si>
  <si>
    <t>P956</t>
  </si>
  <si>
    <t>T2970</t>
  </si>
  <si>
    <t>T950</t>
  </si>
  <si>
    <t>T956</t>
  </si>
  <si>
    <t>T966</t>
  </si>
  <si>
    <t>T968</t>
  </si>
  <si>
    <t>LINK</t>
  </si>
  <si>
    <t>1152</t>
  </si>
  <si>
    <t>1156</t>
  </si>
  <si>
    <t>1157</t>
  </si>
  <si>
    <t>1483</t>
  </si>
  <si>
    <t>1576</t>
  </si>
  <si>
    <t>572</t>
  </si>
  <si>
    <t>905</t>
  </si>
  <si>
    <t>950</t>
  </si>
  <si>
    <t>951</t>
  </si>
  <si>
    <t>956</t>
  </si>
  <si>
    <t>2970</t>
  </si>
  <si>
    <t>966</t>
  </si>
  <si>
    <t>968</t>
  </si>
  <si>
    <t>P1158</t>
  </si>
  <si>
    <t>P997</t>
  </si>
  <si>
    <t>P1151</t>
  </si>
  <si>
    <t>P1666</t>
  </si>
  <si>
    <t>P1154</t>
  </si>
  <si>
    <t>P1484</t>
  </si>
  <si>
    <t>T1173</t>
  </si>
  <si>
    <t>P1000</t>
  </si>
  <si>
    <t>1154</t>
  </si>
  <si>
    <t>1158</t>
  </si>
  <si>
    <t>P533</t>
  </si>
  <si>
    <t>T1106</t>
  </si>
  <si>
    <t>T1154</t>
  </si>
  <si>
    <t>T1167</t>
  </si>
  <si>
    <t>Messiah’s Market</t>
  </si>
  <si>
    <t>P1153</t>
  </si>
  <si>
    <t>T1066</t>
  </si>
  <si>
    <t>Tree of Life</t>
  </si>
  <si>
    <t>P953</t>
  </si>
  <si>
    <t>P975</t>
  </si>
  <si>
    <t>T961</t>
  </si>
  <si>
    <t>533</t>
  </si>
  <si>
    <t>953</t>
  </si>
  <si>
    <t>975</t>
  </si>
  <si>
    <t>Other</t>
  </si>
  <si>
    <t>Holiday Coalition</t>
  </si>
  <si>
    <t>2009 REF</t>
  </si>
  <si>
    <t>Total</t>
  </si>
  <si>
    <t/>
  </si>
  <si>
    <t>Messiah's Market (multi-bin) Food Collections  --  Nov 13, 2009</t>
  </si>
  <si>
    <t>MM - Bins (2.1 lb)</t>
  </si>
  <si>
    <t>MM - No Adjustments</t>
  </si>
  <si>
    <t>MM SmBox (xxxx)</t>
  </si>
  <si>
    <t>MM - Tray (xx)</t>
  </si>
  <si>
    <t>Seven Loaves</t>
  </si>
  <si>
    <t>P71</t>
  </si>
  <si>
    <t>T1168</t>
  </si>
  <si>
    <t>T1550</t>
  </si>
  <si>
    <t xml:space="preserve"> AHG-T7673 </t>
  </si>
  <si>
    <t xml:space="preserve"> RiteAid</t>
  </si>
  <si>
    <t>AHG = American Heritage Girl</t>
  </si>
  <si>
    <t>RiteAid = Rite Aid Staff</t>
  </si>
  <si>
    <t>P1733</t>
  </si>
  <si>
    <t>P39</t>
  </si>
  <si>
    <t>P952</t>
  </si>
  <si>
    <t>T2011</t>
  </si>
  <si>
    <t>P910</t>
  </si>
  <si>
    <t>P957</t>
  </si>
  <si>
    <t>T1165</t>
  </si>
  <si>
    <t>T572</t>
  </si>
  <si>
    <t>T905</t>
  </si>
  <si>
    <t>910</t>
  </si>
  <si>
    <t>957</t>
  </si>
  <si>
    <t>1165</t>
  </si>
  <si>
    <t>AHG-T7673</t>
  </si>
  <si>
    <t>RiteAid</t>
  </si>
  <si>
    <t>151</t>
  </si>
  <si>
    <t>154</t>
  </si>
  <si>
    <t>1733</t>
  </si>
  <si>
    <t>39</t>
  </si>
  <si>
    <t>71</t>
  </si>
  <si>
    <t>952</t>
  </si>
  <si>
    <t>2011</t>
  </si>
  <si>
    <t>2010 REF</t>
  </si>
  <si>
    <t>P1148</t>
  </si>
  <si>
    <t>P1500</t>
  </si>
  <si>
    <t>P1737</t>
  </si>
  <si>
    <t>P282</t>
  </si>
  <si>
    <t>T2010</t>
  </si>
  <si>
    <t>T2950</t>
  </si>
  <si>
    <t>P1106</t>
  </si>
  <si>
    <t>P1167</t>
  </si>
  <si>
    <t>P1174</t>
  </si>
  <si>
    <t>P2010</t>
  </si>
  <si>
    <t>CC = Community Church</t>
  </si>
  <si>
    <t>CC</t>
  </si>
  <si>
    <t>1106</t>
  </si>
  <si>
    <t>1167</t>
  </si>
  <si>
    <t>1174</t>
  </si>
  <si>
    <t>1500</t>
  </si>
  <si>
    <t>1666</t>
  </si>
  <si>
    <t>1737</t>
  </si>
  <si>
    <t>2010</t>
  </si>
  <si>
    <t>282</t>
  </si>
  <si>
    <t>997</t>
  </si>
  <si>
    <t>1148</t>
  </si>
  <si>
    <t>1173</t>
  </si>
  <si>
    <t>2950</t>
  </si>
  <si>
    <t xml:space="preserve">AHG-T7673 = </t>
  </si>
  <si>
    <t xml:space="preserve">CC = </t>
  </si>
  <si>
    <t xml:space="preserve">RiteAid = </t>
  </si>
  <si>
    <t>American Heritage Girl</t>
  </si>
  <si>
    <t>Community Church</t>
  </si>
  <si>
    <t>RiteAid (Staff)</t>
  </si>
  <si>
    <t xml:space="preserve">Non BSA: </t>
  </si>
  <si>
    <t>Column Labels</t>
  </si>
  <si>
    <t>1484</t>
  </si>
  <si>
    <t>Total District-Wide Food Collections  --  Nov 12, 2011</t>
  </si>
  <si>
    <t>Summary Pivots (with all 5 Collection Sites reporting)  --  Nov 12, 2011</t>
  </si>
</sst>
</file>

<file path=xl/styles.xml><?xml version="1.0" encoding="utf-8"?>
<styleSheet xmlns="http://schemas.openxmlformats.org/spreadsheetml/2006/main">
  <numFmts count="7">
    <numFmt numFmtId="164" formatCode="yyyy"/>
    <numFmt numFmtId="165" formatCode="ddd\,\ d\-mmm"/>
    <numFmt numFmtId="166" formatCode="#,##0.0"/>
    <numFmt numFmtId="167" formatCode="_(* #,##0.0_);_(* \(#,##0.0\);_(* &quot;-&quot;??_);_(@_)"/>
    <numFmt numFmtId="168" formatCode="0\ &quot;Weigh-ins&quot;"/>
    <numFmt numFmtId="169" formatCode="0\ &quot;Data-Rows&quot;"/>
    <numFmt numFmtId="170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color rgb="FFC00000"/>
      <name val="Arial"/>
      <family val="2"/>
    </font>
    <font>
      <sz val="8"/>
      <color rgb="FF00B050"/>
      <name val="Arial"/>
      <family val="2"/>
    </font>
    <font>
      <sz val="8"/>
      <color theme="9" tint="-0.499984740745262"/>
      <name val="Arial"/>
      <family val="2"/>
    </font>
    <font>
      <sz val="8"/>
      <color theme="1" tint="0.499984740745262"/>
      <name val="Arial"/>
      <family val="2"/>
    </font>
    <font>
      <b/>
      <sz val="10"/>
      <color rgb="FF80000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80000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6" fontId="4" fillId="0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1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7" fontId="0" fillId="0" borderId="0" xfId="0" applyNumberFormat="1" applyFill="1"/>
    <xf numFmtId="169" fontId="7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indent="1"/>
    </xf>
    <xf numFmtId="170" fontId="0" fillId="0" borderId="0" xfId="0" applyNumberFormat="1"/>
    <xf numFmtId="0" fontId="8" fillId="3" borderId="7" xfId="0" applyFont="1" applyFill="1" applyBorder="1" applyAlignment="1">
      <alignment horizontal="right"/>
    </xf>
    <xf numFmtId="170" fontId="8" fillId="3" borderId="8" xfId="0" applyNumberFormat="1" applyFont="1" applyFill="1" applyBorder="1"/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Continuous" vertical="center" wrapText="1"/>
    </xf>
    <xf numFmtId="0" fontId="0" fillId="0" borderId="0" xfId="0" quotePrefix="1"/>
    <xf numFmtId="2" fontId="0" fillId="0" borderId="0" xfId="0" applyNumberForma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166" fontId="4" fillId="0" borderId="4" xfId="0" applyNumberFormat="1" applyFont="1" applyFill="1" applyBorder="1" applyAlignment="1">
      <alignment horizontal="right" vertical="center" wrapText="1" indent="2"/>
    </xf>
    <xf numFmtId="3" fontId="4" fillId="0" borderId="4" xfId="0" applyNumberFormat="1" applyFont="1" applyFill="1" applyBorder="1" applyAlignment="1">
      <alignment horizontal="right" vertical="center" wrapText="1" indent="2"/>
    </xf>
    <xf numFmtId="4" fontId="4" fillId="0" borderId="4" xfId="0" applyNumberFormat="1" applyFont="1" applyFill="1" applyBorder="1" applyAlignment="1">
      <alignment horizontal="right" vertical="center" wrapText="1" indent="2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2" xfId="0" applyFon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170" fontId="8" fillId="0" borderId="0" xfId="0" applyNumberFormat="1" applyFont="1"/>
    <xf numFmtId="170" fontId="0" fillId="0" borderId="0" xfId="0" applyNumberFormat="1" applyFill="1"/>
    <xf numFmtId="170" fontId="8" fillId="0" borderId="0" xfId="0" applyNumberFormat="1" applyFont="1" applyFill="1"/>
    <xf numFmtId="0" fontId="0" fillId="0" borderId="0" xfId="0" pivotButton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6" fillId="5" borderId="0" xfId="0" applyFont="1" applyFill="1" applyAlignment="1">
      <alignment horizontal="left"/>
    </xf>
    <xf numFmtId="170" fontId="16" fillId="5" borderId="0" xfId="0" applyNumberFormat="1" applyFont="1" applyFill="1"/>
    <xf numFmtId="170" fontId="15" fillId="5" borderId="0" xfId="0" applyNumberFormat="1" applyFont="1" applyFill="1"/>
  </cellXfs>
  <cellStyles count="1">
    <cellStyle name="Normal" xfId="0" builtinId="0"/>
  </cellStyles>
  <dxfs count="37">
    <dxf>
      <numFmt numFmtId="2" formatCode="0.00"/>
    </dxf>
    <dxf>
      <font>
        <b/>
        <i val="0"/>
        <condense val="0"/>
        <extend val="0"/>
      </font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 patternType="solid">
          <bgColor theme="6"/>
        </patternFill>
      </fill>
    </dxf>
    <dxf>
      <numFmt numFmtId="170" formatCode="_(* #,##0_);_(* \(#,##0\);_(* &quot;-&quot;??_);_(@_)"/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indent="0" relativeIndent="255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67" formatCode="_(* #,##0.0_);_(* \(#,##0.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(* #,##0.0_);_(* \(#,##0.0\);_(* &quot;-&quot;??_);_(@_)"/>
    </dxf>
    <dxf>
      <font>
        <b/>
        <i val="0"/>
        <condense val="0"/>
        <extend val="0"/>
      </font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800000"/>
      <color rgb="FF0000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0496.713147453702" createdVersion="3" refreshedVersion="3" minRefreshableVersion="3" recordCount="34">
  <cacheSource type="worksheet">
    <worksheetSource ref="B5:F39" sheet="SFF - MM Subtotals by container"/>
  </cacheSource>
  <cacheFields count="5">
    <cacheField name="Site" numFmtId="0">
      <sharedItems/>
    </cacheField>
    <cacheField name="Unit Code" numFmtId="0">
      <sharedItems count="11">
        <s v="P1000"/>
        <s v="P1154"/>
        <s v="P1484"/>
        <s v="P1666"/>
        <s v="P997"/>
        <s v="T1106"/>
        <s v="T1154"/>
        <s v="T1167"/>
        <s v="T1173"/>
        <s v="P1153"/>
        <s v="T1066"/>
      </sharedItems>
    </cacheField>
    <cacheField name="Unit Type" numFmtId="164">
      <sharedItems/>
    </cacheField>
    <cacheField name="Unit No." numFmtId="1">
      <sharedItems/>
    </cacheField>
    <cacheField name="Weight" numFmtId="166">
      <sharedItems containsSemiMixedTypes="0" containsString="0" containsNumber="1" minValue="50.595570000000002" maxValue="1589.5166000000002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0862.981334490738" createdVersion="3" refreshedVersion="3" minRefreshableVersion="3" recordCount="78">
  <cacheSource type="worksheet">
    <worksheetSource ref="B5:F83" sheet="SFF - Unit Weigh-ins (All 5)"/>
  </cacheSource>
  <cacheFields count="5">
    <cacheField name="Site" numFmtId="0">
      <sharedItems containsBlank="1" count="38">
        <s v="Loudoun Interfaith"/>
        <s v="Tree of Life"/>
        <s v="LINK"/>
        <s v="Seven Loaves"/>
        <s v="Messiah’s Market"/>
        <m/>
        <s v="T1168" u="1"/>
        <s v="P969" u="1"/>
        <s v="7-Loaves" u="1"/>
        <s v="P663" u="1"/>
        <s v="P958" u="1"/>
        <s v="P998" u="1"/>
        <s v="CHC: Holiday Coalition" u="1"/>
        <s v="T2010" u="1"/>
        <s v="P1162" u="1"/>
        <s v="P1159" u="1"/>
        <s v="P1500" u="1"/>
        <s v="P71" u="1"/>
        <s v="P704" u="1"/>
        <s v="P965" u="1"/>
        <s v="P39" u="1"/>
        <s v="T1550" u="1"/>
        <s v="T761" u="1"/>
        <s v="T982" u="1"/>
        <s v="P1148" u="1"/>
        <s v="P743" u="1"/>
        <s v="P256" u="1"/>
        <s v="P962" u="1"/>
        <s v="T969" u="1"/>
        <s v="T663" u="1"/>
        <s v="P1550" u="1"/>
        <s v="P982" u="1"/>
        <s v="P961" u="1"/>
        <s v="T998" u="1"/>
        <s v="T1162" u="1"/>
        <s v="T1159" u="1"/>
        <s v="T1910" u="1"/>
        <s v="Messiah's Market" u="1"/>
      </sharedItems>
    </cacheField>
    <cacheField name="Unit Code" numFmtId="0">
      <sharedItems containsBlank="1"/>
    </cacheField>
    <cacheField name="Unit Type" numFmtId="164">
      <sharedItems count="4">
        <s v="Pack"/>
        <s v="Other"/>
        <s v="Troop"/>
        <s v=""/>
      </sharedItems>
    </cacheField>
    <cacheField name="Unit No." numFmtId="1">
      <sharedItems count="79">
        <s v="151"/>
        <s v="154"/>
        <s v="1158"/>
        <s v="1159"/>
        <s v="1550"/>
        <s v="256"/>
        <s v="533"/>
        <s v="663"/>
        <s v="704"/>
        <s v="71"/>
        <s v="958"/>
        <s v="965"/>
        <s v="969"/>
        <s v="982"/>
        <s v="998"/>
        <s v="RiteAid"/>
        <s v="1154"/>
        <s v="1168"/>
        <s v="1910"/>
        <s v="AHG-T7673"/>
        <s v="1162"/>
        <s v="1733"/>
        <s v="39"/>
        <s v="743"/>
        <s v="952"/>
        <s v="953"/>
        <s v="961"/>
        <s v="962"/>
        <s v="975"/>
        <s v="2011"/>
        <s v="1152"/>
        <s v="1156"/>
        <s v="1157"/>
        <s v="1483"/>
        <s v="1576"/>
        <s v="572"/>
        <s v="905"/>
        <s v="910"/>
        <s v="950"/>
        <s v="951"/>
        <s v="956"/>
        <s v="957"/>
        <s v="1165"/>
        <s v="2970"/>
        <s v="966"/>
        <s v="968"/>
        <s v="1148"/>
        <s v="1500"/>
        <s v="1737"/>
        <s v="282"/>
        <s v="2010"/>
        <s v="2950"/>
        <s v="CC"/>
        <s v="1106"/>
        <s v="1167"/>
        <s v="1174"/>
        <s v="1484"/>
        <s v="1666"/>
        <s v="997"/>
        <s v="1173"/>
        <s v=""/>
        <s v="1000" u="1"/>
        <s v="1871" u="1"/>
        <s v="1151" u="1"/>
        <s v="1066" u="1"/>
        <s v="DOA" u="1"/>
        <s v="Unkno" u="1"/>
        <s v="039" u="1"/>
        <s v="7673" u="1"/>
        <s v="OLOH" u="1"/>
        <s v="970" u="1"/>
        <s v="S-FHS" u="1"/>
        <s v="AC" u="1"/>
        <s v="1153" u="1"/>
        <s v="1430" u="1"/>
        <s v="071" u="1"/>
        <s v="1668" u="1"/>
        <s v="379" u="1"/>
        <s v="761" u="1"/>
      </sharedItems>
    </cacheField>
    <cacheField name="Weight" numFmtId="0">
      <sharedItems containsString="0" containsBlank="1" containsNumber="1" minValue="9" maxValue="6382.669735999999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s v="MM - Bins (2.1 lb)"/>
    <x v="0"/>
    <s v="Pack"/>
    <s v="1000"/>
    <n v="171.18719000000002"/>
  </r>
  <r>
    <s v="MM - Bins (2.1 lb)"/>
    <x v="1"/>
    <s v="Pack"/>
    <s v="1154"/>
    <n v="1160.61167"/>
  </r>
  <r>
    <s v="MM - Bins (2.1 lb)"/>
    <x v="2"/>
    <s v="Pack"/>
    <s v="1484"/>
    <n v="1589.5166000000002"/>
  </r>
  <r>
    <s v="MM - Bins (2.1 lb)"/>
    <x v="3"/>
    <s v="Pack"/>
    <s v="1666"/>
    <n v="561.73208"/>
  </r>
  <r>
    <s v="MM - Bins (2.1 lb)"/>
    <x v="4"/>
    <s v="Pack"/>
    <s v="997"/>
    <n v="1044.8701700000001"/>
  </r>
  <r>
    <s v="MM - Bins (2.1 lb)"/>
    <x v="5"/>
    <s v="Troop"/>
    <s v="1106"/>
    <n v="287.03892000000002"/>
  </r>
  <r>
    <s v="MM - Bins (2.1 lb)"/>
    <x v="6"/>
    <s v="Troop"/>
    <s v="1154"/>
    <n v="386.46638000000007"/>
  </r>
  <r>
    <s v="MM - Bins (2.1 lb)"/>
    <x v="7"/>
    <s v="Troop"/>
    <s v="1167"/>
    <n v="245.15152"/>
  </r>
  <r>
    <s v="MM - Bins (2.1 lb)"/>
    <x v="8"/>
    <s v="Troop"/>
    <s v="1173"/>
    <n v="470.35140999999999"/>
  </r>
  <r>
    <s v="MM - No Adjustments"/>
    <x v="1"/>
    <s v="Pack"/>
    <s v="1154"/>
    <n v="233.79783000000003"/>
  </r>
  <r>
    <s v="MM - No Adjustments"/>
    <x v="2"/>
    <s v="Pack"/>
    <s v="1484"/>
    <n v="341.16185000000002"/>
  </r>
  <r>
    <s v="MM - No Adjustments"/>
    <x v="4"/>
    <s v="Pack"/>
    <s v="997"/>
    <n v="265.43384000000003"/>
  </r>
  <r>
    <s v="MM - No Adjustments"/>
    <x v="5"/>
    <s v="Troop"/>
    <s v="1106"/>
    <n v="88.845380000000006"/>
  </r>
  <r>
    <s v="MM - No Adjustments"/>
    <x v="6"/>
    <s v="Troop"/>
    <s v="1154"/>
    <n v="93.475040000000007"/>
  </r>
  <r>
    <s v="MM SmBox (xxxx)"/>
    <x v="0"/>
    <s v="Pack"/>
    <s v="1000"/>
    <n v="372.35694000000001"/>
  </r>
  <r>
    <s v="MM SmBox (xxxx)"/>
    <x v="9"/>
    <s v="Pack"/>
    <s v="1153"/>
    <n v="53.461549999999995"/>
  </r>
  <r>
    <s v="MM SmBox (xxxx)"/>
    <x v="1"/>
    <s v="Pack"/>
    <s v="1154"/>
    <n v="1343.9241600000003"/>
  </r>
  <r>
    <s v="MM SmBox (xxxx)"/>
    <x v="2"/>
    <s v="Pack"/>
    <s v="1484"/>
    <n v="1090.50539"/>
  </r>
  <r>
    <s v="MM SmBox (xxxx)"/>
    <x v="3"/>
    <s v="Pack"/>
    <s v="1666"/>
    <n v="569.27181199999995"/>
  </r>
  <r>
    <s v="MM SmBox (xxxx)"/>
    <x v="4"/>
    <s v="Pack"/>
    <s v="997"/>
    <n v="731.59651000000008"/>
  </r>
  <r>
    <s v="MM SmBox (xxxx)"/>
    <x v="10"/>
    <s v="Troop"/>
    <s v="1066"/>
    <n v="50.595570000000002"/>
  </r>
  <r>
    <s v="MM SmBox (xxxx)"/>
    <x v="5"/>
    <s v="Troop"/>
    <s v="1106"/>
    <n v="382.82879000000003"/>
  </r>
  <r>
    <s v="MM SmBox (xxxx)"/>
    <x v="6"/>
    <s v="Troop"/>
    <s v="1154"/>
    <n v="595.79315000000008"/>
  </r>
  <r>
    <s v="MM SmBox (xxxx)"/>
    <x v="7"/>
    <s v="Troop"/>
    <s v="1167"/>
    <n v="156.41637000000003"/>
  </r>
  <r>
    <s v="MM SmBox (xxxx)"/>
    <x v="8"/>
    <s v="Troop"/>
    <s v="1173"/>
    <n v="243.27760999999998"/>
  </r>
  <r>
    <s v="MM - Tray (xx)"/>
    <x v="0"/>
    <s v="Pack"/>
    <s v="1000"/>
    <n v="80.908819999999992"/>
  </r>
  <r>
    <s v="MM - Tray (xx)"/>
    <x v="1"/>
    <s v="Pack"/>
    <s v="1154"/>
    <n v="950.07237000000009"/>
  </r>
  <r>
    <s v="MM - Tray (xx)"/>
    <x v="2"/>
    <s v="Pack"/>
    <s v="1484"/>
    <n v="1116.6299000000001"/>
  </r>
  <r>
    <s v="MM - Tray (xx)"/>
    <x v="3"/>
    <s v="Pack"/>
    <s v="1666"/>
    <n v="155.75499000000002"/>
  </r>
  <r>
    <s v="MM - Tray (xx)"/>
    <x v="4"/>
    <s v="Pack"/>
    <s v="997"/>
    <n v="230.05000999999999"/>
  </r>
  <r>
    <s v="MM - Tray (xx)"/>
    <x v="5"/>
    <s v="Troop"/>
    <s v="1106"/>
    <n v="102.84459000000001"/>
  </r>
  <r>
    <s v="MM - Tray (xx)"/>
    <x v="6"/>
    <s v="Troop"/>
    <s v="1154"/>
    <n v="129.41002"/>
  </r>
  <r>
    <s v="MM - Tray (xx)"/>
    <x v="7"/>
    <s v="Troop"/>
    <s v="1167"/>
    <n v="145.94452000000001"/>
  </r>
  <r>
    <s v="MM - Tray (xx)"/>
    <x v="8"/>
    <s v="Troop"/>
    <s v="1173"/>
    <n v="320.107920000000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">
  <r>
    <x v="0"/>
    <s v="P1151"/>
    <x v="0"/>
    <x v="0"/>
    <n v="1939"/>
  </r>
  <r>
    <x v="0"/>
    <s v="P1154"/>
    <x v="0"/>
    <x v="1"/>
    <n v="4035"/>
  </r>
  <r>
    <x v="0"/>
    <s v="P1158"/>
    <x v="0"/>
    <x v="2"/>
    <n v="25"/>
  </r>
  <r>
    <x v="0"/>
    <s v="P1159"/>
    <x v="0"/>
    <x v="3"/>
    <n v="6120"/>
  </r>
  <r>
    <x v="0"/>
    <s v="P1550"/>
    <x v="0"/>
    <x v="4"/>
    <n v="2184"/>
  </r>
  <r>
    <x v="0"/>
    <s v="P256"/>
    <x v="0"/>
    <x v="5"/>
    <n v="1762"/>
  </r>
  <r>
    <x v="0"/>
    <s v="P533"/>
    <x v="0"/>
    <x v="6"/>
    <n v="347"/>
  </r>
  <r>
    <x v="0"/>
    <s v="P663"/>
    <x v="0"/>
    <x v="7"/>
    <n v="1057"/>
  </r>
  <r>
    <x v="0"/>
    <s v="P704"/>
    <x v="0"/>
    <x v="8"/>
    <n v="771"/>
  </r>
  <r>
    <x v="0"/>
    <s v="P71"/>
    <x v="0"/>
    <x v="9"/>
    <n v="2664"/>
  </r>
  <r>
    <x v="0"/>
    <s v="P958"/>
    <x v="0"/>
    <x v="10"/>
    <n v="5368"/>
  </r>
  <r>
    <x v="0"/>
    <s v="P965"/>
    <x v="0"/>
    <x v="11"/>
    <n v="4095"/>
  </r>
  <r>
    <x v="0"/>
    <s v="P969"/>
    <x v="0"/>
    <x v="12"/>
    <n v="493"/>
  </r>
  <r>
    <x v="0"/>
    <s v="P982"/>
    <x v="0"/>
    <x v="13"/>
    <n v="1444"/>
  </r>
  <r>
    <x v="0"/>
    <s v="P998"/>
    <x v="0"/>
    <x v="14"/>
    <n v="3325"/>
  </r>
  <r>
    <x v="0"/>
    <s v=" RiteAid"/>
    <x v="1"/>
    <x v="15"/>
    <n v="15"/>
  </r>
  <r>
    <x v="0"/>
    <s v="T1154"/>
    <x v="2"/>
    <x v="16"/>
    <n v="739"/>
  </r>
  <r>
    <x v="0"/>
    <s v="T1159"/>
    <x v="2"/>
    <x v="3"/>
    <n v="744"/>
  </r>
  <r>
    <x v="0"/>
    <s v="T1168"/>
    <x v="2"/>
    <x v="17"/>
    <n v="420"/>
  </r>
  <r>
    <x v="0"/>
    <s v="T1550"/>
    <x v="2"/>
    <x v="4"/>
    <n v="215"/>
  </r>
  <r>
    <x v="0"/>
    <s v="T1910"/>
    <x v="2"/>
    <x v="18"/>
    <n v="523"/>
  </r>
  <r>
    <x v="0"/>
    <s v="T663"/>
    <x v="2"/>
    <x v="7"/>
    <n v="1518"/>
  </r>
  <r>
    <x v="0"/>
    <s v=" AHG-T7673 "/>
    <x v="1"/>
    <x v="19"/>
    <n v="585"/>
  </r>
  <r>
    <x v="0"/>
    <s v="T969"/>
    <x v="2"/>
    <x v="12"/>
    <n v="657"/>
  </r>
  <r>
    <x v="0"/>
    <s v="T982"/>
    <x v="2"/>
    <x v="13"/>
    <n v="535"/>
  </r>
  <r>
    <x v="0"/>
    <s v="T998"/>
    <x v="2"/>
    <x v="14"/>
    <n v="1417"/>
  </r>
  <r>
    <x v="1"/>
    <s v="P1162"/>
    <x v="0"/>
    <x v="20"/>
    <n v="2452"/>
  </r>
  <r>
    <x v="1"/>
    <s v="P1733"/>
    <x v="0"/>
    <x v="21"/>
    <n v="230"/>
  </r>
  <r>
    <x v="1"/>
    <s v="P39"/>
    <x v="0"/>
    <x v="22"/>
    <n v="637"/>
  </r>
  <r>
    <x v="1"/>
    <s v="P743"/>
    <x v="0"/>
    <x v="23"/>
    <n v="649"/>
  </r>
  <r>
    <x v="1"/>
    <s v="P952"/>
    <x v="0"/>
    <x v="24"/>
    <n v="9"/>
  </r>
  <r>
    <x v="1"/>
    <s v="P953"/>
    <x v="0"/>
    <x v="25"/>
    <n v="947"/>
  </r>
  <r>
    <x v="1"/>
    <s v="P961"/>
    <x v="0"/>
    <x v="26"/>
    <n v="3536"/>
  </r>
  <r>
    <x v="1"/>
    <s v="P962"/>
    <x v="0"/>
    <x v="27"/>
    <n v="2053"/>
  </r>
  <r>
    <x v="1"/>
    <s v="P975"/>
    <x v="0"/>
    <x v="28"/>
    <n v="245"/>
  </r>
  <r>
    <x v="1"/>
    <s v="T2011"/>
    <x v="2"/>
    <x v="29"/>
    <n v="1039"/>
  </r>
  <r>
    <x v="1"/>
    <s v="T961"/>
    <x v="2"/>
    <x v="26"/>
    <n v="17"/>
  </r>
  <r>
    <x v="2"/>
    <s v="P1152"/>
    <x v="0"/>
    <x v="30"/>
    <n v="4637.0674560000007"/>
  </r>
  <r>
    <x v="2"/>
    <s v="P1156"/>
    <x v="0"/>
    <x v="31"/>
    <n v="606.99251800000002"/>
  </r>
  <r>
    <x v="2"/>
    <s v="P1157"/>
    <x v="0"/>
    <x v="32"/>
    <n v="843.89883399999985"/>
  </r>
  <r>
    <x v="2"/>
    <s v="P1158"/>
    <x v="0"/>
    <x v="2"/>
    <n v="2115.0711939999992"/>
  </r>
  <r>
    <x v="2"/>
    <s v="P1483"/>
    <x v="0"/>
    <x v="33"/>
    <n v="6382.6697359999998"/>
  </r>
  <r>
    <x v="2"/>
    <s v="P1576"/>
    <x v="0"/>
    <x v="34"/>
    <n v="384.59246999999993"/>
  </r>
  <r>
    <x v="2"/>
    <s v="P572"/>
    <x v="0"/>
    <x v="35"/>
    <n v="1968.9503060000002"/>
  </r>
  <r>
    <x v="2"/>
    <s v="P905"/>
    <x v="0"/>
    <x v="36"/>
    <n v="1741.060804"/>
  </r>
  <r>
    <x v="2"/>
    <s v="P910"/>
    <x v="0"/>
    <x v="37"/>
    <n v="522.71065999999996"/>
  </r>
  <r>
    <x v="2"/>
    <s v="P950"/>
    <x v="0"/>
    <x v="38"/>
    <n v="2812.73891"/>
  </r>
  <r>
    <x v="2"/>
    <s v="P951"/>
    <x v="0"/>
    <x v="39"/>
    <n v="1137.5735999999999"/>
  </r>
  <r>
    <x v="2"/>
    <s v="P956"/>
    <x v="0"/>
    <x v="40"/>
    <n v="1274.7879039999998"/>
  </r>
  <r>
    <x v="2"/>
    <s v="P957"/>
    <x v="0"/>
    <x v="41"/>
    <n v="352.78009199999997"/>
  </r>
  <r>
    <x v="2"/>
    <s v="T1165"/>
    <x v="2"/>
    <x v="42"/>
    <n v="509.92398000000003"/>
  </r>
  <r>
    <x v="2"/>
    <s v="T2970"/>
    <x v="2"/>
    <x v="43"/>
    <n v="2873.2992719999993"/>
  </r>
  <r>
    <x v="2"/>
    <s v="T572"/>
    <x v="2"/>
    <x v="35"/>
    <n v="916.45222000000001"/>
  </r>
  <r>
    <x v="2"/>
    <s v="T905"/>
    <x v="2"/>
    <x v="36"/>
    <n v="173.17132999999998"/>
  </r>
  <r>
    <x v="2"/>
    <s v="T950"/>
    <x v="2"/>
    <x v="38"/>
    <n v="1649.5478580000001"/>
  </r>
  <r>
    <x v="2"/>
    <s v="T956"/>
    <x v="2"/>
    <x v="40"/>
    <n v="1756.8457399999998"/>
  </r>
  <r>
    <x v="2"/>
    <s v="T966"/>
    <x v="2"/>
    <x v="44"/>
    <n v="1527.1264199999996"/>
  </r>
  <r>
    <x v="2"/>
    <s v="T968"/>
    <x v="2"/>
    <x v="45"/>
    <n v="626.76778000000002"/>
  </r>
  <r>
    <x v="3"/>
    <s v="P1148"/>
    <x v="0"/>
    <x v="46"/>
    <n v="2230"/>
  </r>
  <r>
    <x v="3"/>
    <s v="P1500"/>
    <x v="0"/>
    <x v="47"/>
    <n v="1406"/>
  </r>
  <r>
    <x v="3"/>
    <s v="P1737"/>
    <x v="0"/>
    <x v="48"/>
    <n v="1234"/>
  </r>
  <r>
    <x v="3"/>
    <s v="P282"/>
    <x v="0"/>
    <x v="49"/>
    <n v="1836"/>
  </r>
  <r>
    <x v="3"/>
    <s v="T2010"/>
    <x v="2"/>
    <x v="50"/>
    <n v="518"/>
  </r>
  <r>
    <x v="3"/>
    <s v="T2950"/>
    <x v="2"/>
    <x v="51"/>
    <n v="52"/>
  </r>
  <r>
    <x v="4"/>
    <s v="CC"/>
    <x v="1"/>
    <x v="52"/>
    <n v="53"/>
  </r>
  <r>
    <x v="4"/>
    <s v="P1106"/>
    <x v="0"/>
    <x v="53"/>
    <n v="1428"/>
  </r>
  <r>
    <x v="4"/>
    <s v="P1167"/>
    <x v="0"/>
    <x v="54"/>
    <n v="683"/>
  </r>
  <r>
    <x v="4"/>
    <s v="P1174"/>
    <x v="0"/>
    <x v="55"/>
    <n v="252"/>
  </r>
  <r>
    <x v="4"/>
    <s v="P1484"/>
    <x v="0"/>
    <x v="56"/>
    <n v="3060"/>
  </r>
  <r>
    <x v="4"/>
    <s v="P1666"/>
    <x v="0"/>
    <x v="57"/>
    <n v="1559"/>
  </r>
  <r>
    <x v="4"/>
    <s v="P2010"/>
    <x v="0"/>
    <x v="50"/>
    <n v="664"/>
  </r>
  <r>
    <x v="4"/>
    <s v="P997"/>
    <x v="0"/>
    <x v="58"/>
    <n v="1690"/>
  </r>
  <r>
    <x v="4"/>
    <s v="T1173"/>
    <x v="2"/>
    <x v="59"/>
    <n v="528"/>
  </r>
  <r>
    <x v="5"/>
    <m/>
    <x v="3"/>
    <x v="60"/>
    <m/>
  </r>
  <r>
    <x v="5"/>
    <m/>
    <x v="3"/>
    <x v="60"/>
    <m/>
  </r>
  <r>
    <x v="5"/>
    <m/>
    <x v="3"/>
    <x v="60"/>
    <m/>
  </r>
  <r>
    <x v="5"/>
    <m/>
    <x v="3"/>
    <x v="60"/>
    <m/>
  </r>
  <r>
    <x v="5"/>
    <m/>
    <x v="3"/>
    <x v="6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ustomListSort="0">
  <location ref="F26:G54" firstHeaderRow="1" firstDataRow="1" firstDataCol="1"/>
  <pivotFields count="5">
    <pivotField showAll="0" defaultSubtotal="0"/>
    <pivotField showAll="0"/>
    <pivotField axis="axisRow" showAll="0" sortType="ascending">
      <items count="5">
        <item h="1" x="3"/>
        <item x="1"/>
        <item h="1" x="0"/>
        <item x="2"/>
        <item t="default"/>
      </items>
    </pivotField>
    <pivotField axis="axisRow" showAll="0" sortType="ascending">
      <items count="80">
        <item x="60"/>
        <item m="1" x="67"/>
        <item m="1" x="75"/>
        <item m="1" x="61"/>
        <item m="1" x="64"/>
        <item x="53"/>
        <item x="46"/>
        <item m="1" x="63"/>
        <item x="30"/>
        <item m="1" x="73"/>
        <item x="16"/>
        <item x="31"/>
        <item x="32"/>
        <item x="2"/>
        <item x="3"/>
        <item x="20"/>
        <item x="42"/>
        <item x="54"/>
        <item x="17"/>
        <item x="59"/>
        <item x="55"/>
        <item m="1" x="74"/>
        <item x="33"/>
        <item x="56"/>
        <item x="47"/>
        <item x="0"/>
        <item x="1"/>
        <item x="4"/>
        <item x="34"/>
        <item x="57"/>
        <item m="1" x="76"/>
        <item x="21"/>
        <item x="48"/>
        <item m="1" x="62"/>
        <item x="18"/>
        <item x="50"/>
        <item x="29"/>
        <item x="5"/>
        <item x="49"/>
        <item x="51"/>
        <item x="43"/>
        <item m="1" x="77"/>
        <item x="22"/>
        <item x="6"/>
        <item x="35"/>
        <item x="7"/>
        <item x="8"/>
        <item x="9"/>
        <item x="23"/>
        <item m="1" x="78"/>
        <item m="1" x="68"/>
        <item x="36"/>
        <item x="37"/>
        <item x="38"/>
        <item x="39"/>
        <item x="24"/>
        <item x="25"/>
        <item x="40"/>
        <item x="41"/>
        <item x="10"/>
        <item x="26"/>
        <item x="27"/>
        <item x="11"/>
        <item x="44"/>
        <item x="45"/>
        <item x="12"/>
        <item m="1" x="70"/>
        <item x="28"/>
        <item x="13"/>
        <item x="58"/>
        <item x="14"/>
        <item m="1" x="72"/>
        <item x="19"/>
        <item x="52"/>
        <item m="1" x="65"/>
        <item m="1" x="69"/>
        <item x="15"/>
        <item m="1" x="71"/>
        <item m="1" x="66"/>
        <item t="default"/>
      </items>
    </pivotField>
    <pivotField dataField="1" showAll="0"/>
  </pivotFields>
  <rowFields count="2">
    <field x="2"/>
    <field x="3"/>
  </rowFields>
  <rowItems count="28">
    <i>
      <x v="1"/>
    </i>
    <i r="1">
      <x v="72"/>
    </i>
    <i r="1">
      <x v="73"/>
    </i>
    <i r="1">
      <x v="76"/>
    </i>
    <i>
      <x v="3"/>
    </i>
    <i r="1">
      <x v="10"/>
    </i>
    <i r="1">
      <x v="14"/>
    </i>
    <i r="1">
      <x v="16"/>
    </i>
    <i r="1">
      <x v="18"/>
    </i>
    <i r="1">
      <x v="19"/>
    </i>
    <i r="1">
      <x v="27"/>
    </i>
    <i r="1">
      <x v="34"/>
    </i>
    <i r="1">
      <x v="35"/>
    </i>
    <i r="1">
      <x v="36"/>
    </i>
    <i r="1">
      <x v="39"/>
    </i>
    <i r="1">
      <x v="40"/>
    </i>
    <i r="1">
      <x v="44"/>
    </i>
    <i r="1">
      <x v="45"/>
    </i>
    <i r="1">
      <x v="51"/>
    </i>
    <i r="1">
      <x v="53"/>
    </i>
    <i r="1">
      <x v="57"/>
    </i>
    <i r="1">
      <x v="60"/>
    </i>
    <i r="1">
      <x v="63"/>
    </i>
    <i r="1">
      <x v="64"/>
    </i>
    <i r="1">
      <x v="65"/>
    </i>
    <i r="1">
      <x v="68"/>
    </i>
    <i r="1">
      <x v="70"/>
    </i>
    <i t="grand">
      <x/>
    </i>
  </rowItems>
  <colItems count="1">
    <i/>
  </colItems>
  <dataFields count="1">
    <dataField name="Sum of Weight" fld="4" baseField="0" baseItem="0" numFmtId="167"/>
  </dataFields>
  <formats count="5">
    <format dxfId="26">
      <pivotArea outline="0" collapsedLevelsAreSubtotals="1" fieldPosition="0"/>
    </format>
    <format dxfId="2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1">
            <x v="8"/>
            <x v="11"/>
            <x v="12"/>
            <x v="22"/>
            <x v="28"/>
            <x v="33"/>
            <x v="44"/>
            <x v="51"/>
            <x v="53"/>
            <x v="54"/>
            <x v="57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9">
            <x v="8"/>
            <x v="40"/>
            <x v="44"/>
            <x v="49"/>
            <x v="53"/>
            <x v="57"/>
            <x v="63"/>
            <x v="64"/>
            <x v="66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8">
            <x v="6"/>
            <x v="14"/>
            <x v="15"/>
            <x v="24"/>
            <x v="27"/>
            <x v="37"/>
            <x v="42"/>
            <x v="45"/>
            <x v="46"/>
            <x v="47"/>
            <x v="48"/>
            <x v="59"/>
            <x v="60"/>
            <x v="61"/>
            <x v="62"/>
            <x v="65"/>
            <x v="68"/>
            <x v="70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1">
            <x v="14"/>
            <x v="15"/>
            <x v="18"/>
            <x v="27"/>
            <x v="34"/>
            <x v="35"/>
            <x v="45"/>
            <x v="49"/>
            <x v="65"/>
            <x v="68"/>
            <x v="70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5:G11" firstHeaderRow="1" firstDataRow="1" firstDataCol="1"/>
  <pivotFields count="5">
    <pivotField axis="axisRow" showAll="0" sortType="ascending">
      <items count="39">
        <item h="1" m="1" x="8"/>
        <item h="1" m="1" x="12"/>
        <item x="2"/>
        <item x="0"/>
        <item x="4"/>
        <item h="1" m="1" x="37"/>
        <item h="1" m="1" x="24"/>
        <item h="1" m="1" x="15"/>
        <item h="1" m="1" x="14"/>
        <item h="1" m="1" x="16"/>
        <item h="1" m="1" x="30"/>
        <item h="1" m="1" x="26"/>
        <item h="1" m="1" x="20"/>
        <item h="1" m="1" x="9"/>
        <item h="1" m="1" x="18"/>
        <item h="1" m="1" x="17"/>
        <item h="1" m="1" x="25"/>
        <item h="1" m="1" x="10"/>
        <item h="1" m="1" x="32"/>
        <item h="1" m="1" x="27"/>
        <item h="1" m="1" x="19"/>
        <item h="1" m="1" x="7"/>
        <item h="1" m="1" x="31"/>
        <item h="1" m="1" x="11"/>
        <item x="3"/>
        <item h="1" m="1" x="35"/>
        <item h="1" m="1" x="34"/>
        <item h="1" m="1" x="6"/>
        <item h="1" m="1" x="21"/>
        <item h="1" m="1" x="36"/>
        <item h="1" m="1" x="13"/>
        <item h="1" m="1" x="29"/>
        <item h="1" m="1" x="22"/>
        <item h="1" m="1" x="28"/>
        <item h="1" m="1" x="23"/>
        <item h="1" m="1" x="33"/>
        <item x="1"/>
        <item h="1" x="5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6">
    <i>
      <x v="2"/>
    </i>
    <i>
      <x v="3"/>
    </i>
    <i>
      <x v="4"/>
    </i>
    <i>
      <x v="24"/>
    </i>
    <i>
      <x v="36"/>
    </i>
    <i t="grand">
      <x/>
    </i>
  </rowItems>
  <colItems count="1">
    <i/>
  </colItems>
  <dataFields count="1">
    <dataField name="Sum of Weight" fld="4" baseField="0" baseItem="0"/>
  </dataFields>
  <formats count="2">
    <format dxfId="28">
      <pivotArea collapsedLevelsAreSubtotals="1" fieldPosition="0">
        <references count="1">
          <reference field="0" count="0"/>
        </references>
      </pivotArea>
    </format>
    <format dxfId="27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ustomListSort="0">
  <location ref="B5:C54" firstHeaderRow="1" firstDataRow="1" firstDataCol="1"/>
  <pivotFields count="5">
    <pivotField showAll="0" defaultSubtotal="0"/>
    <pivotField showAll="0"/>
    <pivotField axis="axisRow" showAll="0" sortType="ascending">
      <items count="5">
        <item h="1" x="3"/>
        <item h="1" x="1"/>
        <item x="0"/>
        <item h="1" x="2"/>
        <item t="default"/>
      </items>
    </pivotField>
    <pivotField axis="axisRow" showAll="0" sortType="ascending">
      <items count="80">
        <item x="60"/>
        <item m="1" x="67"/>
        <item m="1" x="75"/>
        <item m="1" x="61"/>
        <item m="1" x="64"/>
        <item x="53"/>
        <item x="46"/>
        <item m="1" x="63"/>
        <item x="30"/>
        <item m="1" x="73"/>
        <item x="16"/>
        <item x="31"/>
        <item x="32"/>
        <item x="2"/>
        <item x="3"/>
        <item x="20"/>
        <item x="42"/>
        <item x="54"/>
        <item x="17"/>
        <item x="59"/>
        <item x="55"/>
        <item m="1" x="74"/>
        <item x="33"/>
        <item x="56"/>
        <item x="47"/>
        <item x="0"/>
        <item x="1"/>
        <item x="4"/>
        <item x="34"/>
        <item x="57"/>
        <item m="1" x="76"/>
        <item x="21"/>
        <item x="48"/>
        <item m="1" x="62"/>
        <item x="18"/>
        <item x="50"/>
        <item x="29"/>
        <item x="5"/>
        <item x="49"/>
        <item x="51"/>
        <item x="43"/>
        <item m="1" x="77"/>
        <item x="22"/>
        <item x="6"/>
        <item x="35"/>
        <item x="7"/>
        <item x="8"/>
        <item x="9"/>
        <item x="23"/>
        <item m="1" x="78"/>
        <item m="1" x="68"/>
        <item x="36"/>
        <item x="37"/>
        <item x="38"/>
        <item x="39"/>
        <item x="24"/>
        <item x="25"/>
        <item x="40"/>
        <item x="41"/>
        <item x="10"/>
        <item x="26"/>
        <item x="27"/>
        <item x="11"/>
        <item x="44"/>
        <item x="45"/>
        <item x="12"/>
        <item m="1" x="70"/>
        <item x="28"/>
        <item x="13"/>
        <item x="58"/>
        <item x="14"/>
        <item m="1" x="72"/>
        <item x="19"/>
        <item x="52"/>
        <item m="1" x="65"/>
        <item m="1" x="69"/>
        <item x="15"/>
        <item m="1" x="71"/>
        <item m="1" x="66"/>
        <item t="default"/>
      </items>
    </pivotField>
    <pivotField dataField="1" showAll="0"/>
  </pivotFields>
  <rowFields count="2">
    <field x="2"/>
    <field x="3"/>
  </rowFields>
  <rowItems count="49">
    <i>
      <x v="2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5"/>
    </i>
    <i r="1">
      <x v="37"/>
    </i>
    <i r="1">
      <x v="38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5"/>
    </i>
    <i r="1">
      <x v="67"/>
    </i>
    <i r="1">
      <x v="68"/>
    </i>
    <i r="1">
      <x v="69"/>
    </i>
    <i r="1">
      <x v="70"/>
    </i>
    <i t="grand">
      <x/>
    </i>
  </rowItems>
  <colItems count="1">
    <i/>
  </colItems>
  <dataFields count="1">
    <dataField name="Sum of Weight" fld="4" baseField="0" baseItem="0" numFmtId="167"/>
  </dataFields>
  <formats count="5">
    <format dxfId="33">
      <pivotArea outline="0" collapsedLevelsAreSubtotals="1" fieldPosition="0"/>
    </format>
    <format dxfId="32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1">
            <x v="8"/>
            <x v="11"/>
            <x v="12"/>
            <x v="22"/>
            <x v="28"/>
            <x v="33"/>
            <x v="44"/>
            <x v="51"/>
            <x v="53"/>
            <x v="54"/>
            <x v="57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9">
            <x v="8"/>
            <x v="40"/>
            <x v="44"/>
            <x v="49"/>
            <x v="53"/>
            <x v="57"/>
            <x v="63"/>
            <x v="64"/>
            <x v="66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8">
            <x v="6"/>
            <x v="14"/>
            <x v="15"/>
            <x v="24"/>
            <x v="27"/>
            <x v="37"/>
            <x v="42"/>
            <x v="45"/>
            <x v="46"/>
            <x v="47"/>
            <x v="48"/>
            <x v="59"/>
            <x v="60"/>
            <x v="61"/>
            <x v="62"/>
            <x v="65"/>
            <x v="68"/>
            <x v="70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1">
            <x v="14"/>
            <x v="15"/>
            <x v="18"/>
            <x v="27"/>
            <x v="34"/>
            <x v="35"/>
            <x v="45"/>
            <x v="49"/>
            <x v="65"/>
            <x v="68"/>
            <x v="70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ustomListSort="0">
  <location ref="B5:H82" firstHeaderRow="1" firstDataRow="2" firstDataCol="1"/>
  <pivotFields count="5">
    <pivotField axis="axisCol" showAll="0" defaultSubtotal="0">
      <items count="38">
        <item m="1" x="8"/>
        <item m="1" x="12"/>
        <item x="2"/>
        <item x="0"/>
        <item x="4"/>
        <item m="1" x="37"/>
        <item m="1" x="24"/>
        <item m="1" x="15"/>
        <item m="1" x="14"/>
        <item m="1" x="16"/>
        <item m="1" x="30"/>
        <item m="1" x="26"/>
        <item m="1" x="20"/>
        <item m="1" x="9"/>
        <item m="1" x="18"/>
        <item m="1" x="17"/>
        <item m="1" x="25"/>
        <item m="1" x="10"/>
        <item m="1" x="32"/>
        <item m="1" x="27"/>
        <item m="1" x="19"/>
        <item m="1" x="7"/>
        <item m="1" x="31"/>
        <item m="1" x="11"/>
        <item x="3"/>
        <item m="1" x="35"/>
        <item m="1" x="34"/>
        <item m="1" x="6"/>
        <item m="1" x="21"/>
        <item m="1" x="36"/>
        <item m="1" x="13"/>
        <item m="1" x="29"/>
        <item m="1" x="22"/>
        <item m="1" x="28"/>
        <item m="1" x="23"/>
        <item m="1" x="33"/>
        <item x="1"/>
        <item x="5"/>
      </items>
    </pivotField>
    <pivotField showAll="0"/>
    <pivotField axis="axisRow" showAll="0" sortType="ascending">
      <items count="5">
        <item h="1" x="3"/>
        <item x="1"/>
        <item x="0"/>
        <item x="2"/>
        <item t="default"/>
      </items>
    </pivotField>
    <pivotField axis="axisRow" showAll="0" sortType="ascending">
      <items count="80">
        <item x="60"/>
        <item m="1" x="67"/>
        <item m="1" x="75"/>
        <item m="1" x="61"/>
        <item m="1" x="64"/>
        <item x="53"/>
        <item x="46"/>
        <item m="1" x="63"/>
        <item x="30"/>
        <item m="1" x="73"/>
        <item x="16"/>
        <item x="31"/>
        <item x="32"/>
        <item x="2"/>
        <item x="3"/>
        <item x="20"/>
        <item x="42"/>
        <item x="54"/>
        <item x="17"/>
        <item x="59"/>
        <item x="55"/>
        <item m="1" x="74"/>
        <item x="33"/>
        <item x="56"/>
        <item x="47"/>
        <item x="0"/>
        <item x="1"/>
        <item x="4"/>
        <item x="34"/>
        <item x="57"/>
        <item m="1" x="76"/>
        <item x="21"/>
        <item x="48"/>
        <item m="1" x="62"/>
        <item x="18"/>
        <item x="50"/>
        <item x="29"/>
        <item x="5"/>
        <item x="49"/>
        <item x="51"/>
        <item x="43"/>
        <item m="1" x="77"/>
        <item x="22"/>
        <item x="6"/>
        <item x="35"/>
        <item x="7"/>
        <item x="8"/>
        <item x="9"/>
        <item x="23"/>
        <item m="1" x="78"/>
        <item m="1" x="68"/>
        <item x="36"/>
        <item x="37"/>
        <item x="38"/>
        <item x="39"/>
        <item x="24"/>
        <item x="25"/>
        <item x="40"/>
        <item x="41"/>
        <item x="10"/>
        <item x="26"/>
        <item x="27"/>
        <item x="11"/>
        <item x="44"/>
        <item x="45"/>
        <item x="12"/>
        <item m="1" x="70"/>
        <item x="28"/>
        <item x="13"/>
        <item x="58"/>
        <item x="14"/>
        <item m="1" x="72"/>
        <item x="19"/>
        <item x="52"/>
        <item m="1" x="65"/>
        <item m="1" x="69"/>
        <item x="15"/>
        <item m="1" x="71"/>
        <item m="1" x="66"/>
        <item t="default"/>
      </items>
    </pivotField>
    <pivotField dataField="1" showAll="0"/>
  </pivotFields>
  <rowFields count="2">
    <field x="2"/>
    <field x="3"/>
  </rowFields>
  <rowItems count="76">
    <i>
      <x v="1"/>
    </i>
    <i r="1">
      <x v="72"/>
    </i>
    <i r="1">
      <x v="73"/>
    </i>
    <i r="1">
      <x v="76"/>
    </i>
    <i>
      <x v="2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5"/>
    </i>
    <i r="1">
      <x v="37"/>
    </i>
    <i r="1">
      <x v="38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5"/>
    </i>
    <i r="1">
      <x v="67"/>
    </i>
    <i r="1">
      <x v="68"/>
    </i>
    <i r="1">
      <x v="69"/>
    </i>
    <i r="1">
      <x v="70"/>
    </i>
    <i>
      <x v="3"/>
    </i>
    <i r="1">
      <x v="10"/>
    </i>
    <i r="1">
      <x v="14"/>
    </i>
    <i r="1">
      <x v="16"/>
    </i>
    <i r="1">
      <x v="18"/>
    </i>
    <i r="1">
      <x v="19"/>
    </i>
    <i r="1">
      <x v="27"/>
    </i>
    <i r="1">
      <x v="34"/>
    </i>
    <i r="1">
      <x v="35"/>
    </i>
    <i r="1">
      <x v="36"/>
    </i>
    <i r="1">
      <x v="39"/>
    </i>
    <i r="1">
      <x v="40"/>
    </i>
    <i r="1">
      <x v="44"/>
    </i>
    <i r="1">
      <x v="45"/>
    </i>
    <i r="1">
      <x v="51"/>
    </i>
    <i r="1">
      <x v="53"/>
    </i>
    <i r="1">
      <x v="57"/>
    </i>
    <i r="1">
      <x v="60"/>
    </i>
    <i r="1">
      <x v="63"/>
    </i>
    <i r="1">
      <x v="64"/>
    </i>
    <i r="1">
      <x v="65"/>
    </i>
    <i r="1">
      <x v="68"/>
    </i>
    <i r="1">
      <x v="70"/>
    </i>
    <i t="grand">
      <x/>
    </i>
  </rowItems>
  <colFields count="1">
    <field x="0"/>
  </colFields>
  <colItems count="6">
    <i>
      <x v="2"/>
    </i>
    <i>
      <x v="3"/>
    </i>
    <i>
      <x v="4"/>
    </i>
    <i>
      <x v="24"/>
    </i>
    <i>
      <x v="36"/>
    </i>
    <i t="grand">
      <x/>
    </i>
  </colItems>
  <dataFields count="1">
    <dataField name="Sum of Weight" fld="4" baseField="0" baseItem="0" numFmtId="170"/>
  </dataFields>
  <formats count="18">
    <format dxfId="21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1">
            <x v="8"/>
            <x v="11"/>
            <x v="12"/>
            <x v="22"/>
            <x v="28"/>
            <x v="33"/>
            <x v="44"/>
            <x v="51"/>
            <x v="53"/>
            <x v="54"/>
            <x v="57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9">
            <x v="8"/>
            <x v="40"/>
            <x v="44"/>
            <x v="49"/>
            <x v="53"/>
            <x v="57"/>
            <x v="63"/>
            <x v="64"/>
            <x v="66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8">
            <x v="6"/>
            <x v="14"/>
            <x v="15"/>
            <x v="24"/>
            <x v="27"/>
            <x v="37"/>
            <x v="42"/>
            <x v="45"/>
            <x v="46"/>
            <x v="47"/>
            <x v="48"/>
            <x v="59"/>
            <x v="60"/>
            <x v="61"/>
            <x v="62"/>
            <x v="65"/>
            <x v="68"/>
            <x v="70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1">
            <x v="14"/>
            <x v="15"/>
            <x v="18"/>
            <x v="27"/>
            <x v="34"/>
            <x v="35"/>
            <x v="45"/>
            <x v="49"/>
            <x v="65"/>
            <x v="68"/>
            <x v="70"/>
          </reference>
        </references>
      </pivotArea>
    </format>
    <format dxfId="17">
      <pivotArea dataOnly="0" labelOnly="1" fieldPosition="0">
        <references count="1">
          <reference field="0" count="1">
            <x v="2"/>
          </reference>
        </references>
      </pivotArea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0" count="5">
            <x v="2"/>
            <x v="3"/>
            <x v="4"/>
            <x v="24"/>
            <x v="36"/>
          </reference>
        </references>
      </pivotArea>
    </format>
    <format dxfId="14">
      <pivotArea dataOnly="0" labelOnly="1" grandCol="1" outline="0" fieldPosition="0"/>
    </format>
    <format dxfId="13">
      <pivotArea field="2" type="button" dataOnly="0" labelOnly="1" outline="0" axis="axisRow" fieldPosition="0"/>
    </format>
    <format dxfId="12">
      <pivotArea dataOnly="0" labelOnly="1" fieldPosition="0">
        <references count="1">
          <reference field="0" count="5">
            <x v="2"/>
            <x v="3"/>
            <x v="4"/>
            <x v="24"/>
            <x v="36"/>
          </reference>
        </references>
      </pivotArea>
    </format>
    <format dxfId="11">
      <pivotArea dataOnly="0" labelOnly="1" grandCol="1" outline="0" fieldPosition="0"/>
    </format>
    <format dxfId="10">
      <pivotArea field="2" type="button" dataOnly="0" labelOnly="1" outline="0" axis="axisRow" fieldPosition="0"/>
    </format>
    <format dxfId="9">
      <pivotArea dataOnly="0" labelOnly="1" fieldPosition="0">
        <references count="1">
          <reference field="0" count="5">
            <x v="2"/>
            <x v="3"/>
            <x v="4"/>
            <x v="24"/>
            <x v="36"/>
          </reference>
        </references>
      </pivotArea>
    </format>
    <format dxfId="8">
      <pivotArea dataOnly="0" labelOnly="1" grandCol="1" outline="0" fieldPosition="0"/>
    </format>
    <format dxfId="7">
      <pivotArea dataOnly="0" grandCol="1" outline="0" fieldPosition="0"/>
    </format>
    <format dxfId="6">
      <pivotArea outline="0" collapsedLevelsAreSubtotals="1" fieldPosition="0"/>
    </format>
    <format dxfId="5">
      <pivotArea dataOnly="0" grandRow="1" fieldPosition="0"/>
    </format>
    <format dxfId="4">
      <pivotArea dataOnly="0" grandRow="1" fieldPosition="0"/>
    </format>
  </formats>
  <pivotTableStyleInfo name="PivotStyleMedium1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I8:J20" firstHeaderRow="1" firstDataRow="1" firstDataCol="1"/>
  <pivotFields count="5">
    <pivotField showAll="0"/>
    <pivotField axis="axisRow" showAll="0">
      <items count="12">
        <item x="0"/>
        <item x="9"/>
        <item x="1"/>
        <item x="2"/>
        <item x="3"/>
        <item x="4"/>
        <item x="10"/>
        <item x="5"/>
        <item x="6"/>
        <item x="7"/>
        <item x="8"/>
        <item t="default"/>
      </items>
    </pivotField>
    <pivotField showAll="0"/>
    <pivotField showAll="0"/>
    <pivotField dataField="1" numFmtId="166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Weight" fld="4" baseField="0" baseItem="0" numFmtId="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15"/>
  <cols>
    <col min="1" max="1" width="9.140625" style="1"/>
    <col min="2" max="3" width="16.140625" style="1" customWidth="1"/>
    <col min="4" max="5" width="13.85546875" style="1" customWidth="1"/>
    <col min="6" max="6" width="12.85546875" style="1" customWidth="1"/>
  </cols>
  <sheetData>
    <row r="1" spans="1:9">
      <c r="E1" s="31" t="s">
        <v>106</v>
      </c>
      <c r="F1" s="30">
        <f>F84</f>
        <v>106818.02908400001</v>
      </c>
      <c r="I1" t="s">
        <v>119</v>
      </c>
    </row>
    <row r="2" spans="1:9" ht="15.75">
      <c r="A2" s="2"/>
      <c r="B2" s="9" t="s">
        <v>47</v>
      </c>
      <c r="C2" s="9"/>
      <c r="D2" s="3"/>
      <c r="E2" s="3"/>
      <c r="F2" s="3"/>
      <c r="I2" t="s">
        <v>153</v>
      </c>
    </row>
    <row r="3" spans="1:9" ht="15.75">
      <c r="A3" s="2"/>
      <c r="B3" s="10" t="s">
        <v>176</v>
      </c>
      <c r="C3" s="10"/>
      <c r="D3" s="3"/>
      <c r="E3" s="3"/>
      <c r="F3" s="3"/>
      <c r="I3" t="s">
        <v>120</v>
      </c>
    </row>
    <row r="4" spans="1:9" ht="6.75" customHeight="1" thickBot="1">
      <c r="B4" s="18"/>
      <c r="C4" s="18"/>
      <c r="D4" s="18"/>
      <c r="E4" s="18"/>
      <c r="F4" s="18"/>
    </row>
    <row r="5" spans="1:9" ht="16.5" thickTop="1" thickBot="1">
      <c r="B5" s="22" t="s">
        <v>48</v>
      </c>
      <c r="C5" s="4" t="s">
        <v>0</v>
      </c>
      <c r="D5" s="4" t="s">
        <v>1</v>
      </c>
      <c r="E5" s="4" t="s">
        <v>2</v>
      </c>
      <c r="F5" s="5" t="s">
        <v>3</v>
      </c>
    </row>
    <row r="6" spans="1:9" ht="15.75" thickTop="1">
      <c r="B6" s="23" t="s">
        <v>49</v>
      </c>
      <c r="C6" s="20" t="s">
        <v>81</v>
      </c>
      <c r="D6" s="6" t="str">
        <f t="shared" ref="D6:D73" si="0">IF(ISBLANK(C6),"",IF(LEFT(C6,1)="P","Pack",IF(LEFT(C6,1)="T","Troop","Other")))</f>
        <v>Pack</v>
      </c>
      <c r="E6" s="17" t="str">
        <f>IF(ISBLANK(C6),"",MID(C6,3,5))</f>
        <v>151</v>
      </c>
      <c r="F6" s="39">
        <v>1939</v>
      </c>
    </row>
    <row r="7" spans="1:9">
      <c r="B7" s="23" t="s">
        <v>49</v>
      </c>
      <c r="C7" s="20" t="s">
        <v>83</v>
      </c>
      <c r="D7" s="6" t="str">
        <f t="shared" si="0"/>
        <v>Pack</v>
      </c>
      <c r="E7" s="17" t="str">
        <f>IF(ISBLANK(C7),"",MID(C7,3,5))</f>
        <v>154</v>
      </c>
      <c r="F7" s="39">
        <v>4035</v>
      </c>
    </row>
    <row r="8" spans="1:9">
      <c r="B8" s="23" t="s">
        <v>49</v>
      </c>
      <c r="C8" s="20" t="s">
        <v>79</v>
      </c>
      <c r="D8" s="6" t="str">
        <f t="shared" si="0"/>
        <v>Pack</v>
      </c>
      <c r="E8" s="17" t="str">
        <f t="shared" ref="E8:E37" si="1">IF(ISBLANK(C8),"",MID(C8,2,5))</f>
        <v>1158</v>
      </c>
      <c r="F8" s="39">
        <v>25</v>
      </c>
    </row>
    <row r="9" spans="1:9">
      <c r="B9" s="23" t="s">
        <v>49</v>
      </c>
      <c r="C9" s="20" t="s">
        <v>30</v>
      </c>
      <c r="D9" s="6" t="str">
        <f t="shared" si="0"/>
        <v>Pack</v>
      </c>
      <c r="E9" s="17" t="str">
        <f t="shared" si="1"/>
        <v>1159</v>
      </c>
      <c r="F9" s="39">
        <v>6120</v>
      </c>
    </row>
    <row r="10" spans="1:9">
      <c r="B10" s="23" t="s">
        <v>49</v>
      </c>
      <c r="C10" s="20" t="s">
        <v>25</v>
      </c>
      <c r="D10" s="6" t="str">
        <f t="shared" si="0"/>
        <v>Pack</v>
      </c>
      <c r="E10" s="17" t="str">
        <f t="shared" si="1"/>
        <v>1550</v>
      </c>
      <c r="F10" s="39">
        <v>2184</v>
      </c>
    </row>
    <row r="11" spans="1:9">
      <c r="B11" s="23" t="s">
        <v>49</v>
      </c>
      <c r="C11" s="20" t="s">
        <v>7</v>
      </c>
      <c r="D11" s="6" t="str">
        <f t="shared" si="0"/>
        <v>Pack</v>
      </c>
      <c r="E11" s="17" t="str">
        <f t="shared" si="1"/>
        <v>256</v>
      </c>
      <c r="F11" s="39">
        <v>1762</v>
      </c>
    </row>
    <row r="12" spans="1:9">
      <c r="B12" s="23" t="s">
        <v>49</v>
      </c>
      <c r="C12" s="20" t="s">
        <v>89</v>
      </c>
      <c r="D12" s="6" t="str">
        <f t="shared" si="0"/>
        <v>Pack</v>
      </c>
      <c r="E12" s="17" t="str">
        <f t="shared" si="1"/>
        <v>533</v>
      </c>
      <c r="F12" s="39">
        <v>347</v>
      </c>
    </row>
    <row r="13" spans="1:9">
      <c r="B13" s="23" t="s">
        <v>49</v>
      </c>
      <c r="C13" s="20" t="s">
        <v>23</v>
      </c>
      <c r="D13" s="6" t="str">
        <f t="shared" si="0"/>
        <v>Pack</v>
      </c>
      <c r="E13" s="17" t="str">
        <f t="shared" si="1"/>
        <v>663</v>
      </c>
      <c r="F13" s="39">
        <v>1057</v>
      </c>
    </row>
    <row r="14" spans="1:9">
      <c r="B14" s="23" t="s">
        <v>49</v>
      </c>
      <c r="C14" s="20" t="s">
        <v>21</v>
      </c>
      <c r="D14" s="6" t="str">
        <f t="shared" si="0"/>
        <v>Pack</v>
      </c>
      <c r="E14" s="17" t="str">
        <f t="shared" si="1"/>
        <v>704</v>
      </c>
      <c r="F14" s="39">
        <v>771</v>
      </c>
    </row>
    <row r="15" spans="1:9">
      <c r="B15" s="23" t="s">
        <v>49</v>
      </c>
      <c r="C15" s="20" t="s">
        <v>114</v>
      </c>
      <c r="D15" s="6" t="str">
        <f t="shared" si="0"/>
        <v>Pack</v>
      </c>
      <c r="E15" s="17" t="str">
        <f t="shared" si="1"/>
        <v>71</v>
      </c>
      <c r="F15" s="39">
        <v>2664</v>
      </c>
    </row>
    <row r="16" spans="1:9">
      <c r="B16" s="23" t="s">
        <v>49</v>
      </c>
      <c r="C16" s="20" t="s">
        <v>31</v>
      </c>
      <c r="D16" s="6" t="str">
        <f t="shared" si="0"/>
        <v>Pack</v>
      </c>
      <c r="E16" s="17" t="str">
        <f t="shared" si="1"/>
        <v>958</v>
      </c>
      <c r="F16" s="39">
        <v>5368</v>
      </c>
    </row>
    <row r="17" spans="2:6">
      <c r="B17" s="23" t="s">
        <v>49</v>
      </c>
      <c r="C17" s="20" t="s">
        <v>39</v>
      </c>
      <c r="D17" s="6" t="str">
        <f t="shared" si="0"/>
        <v>Pack</v>
      </c>
      <c r="E17" s="17" t="str">
        <f t="shared" si="1"/>
        <v>965</v>
      </c>
      <c r="F17" s="39">
        <v>4095</v>
      </c>
    </row>
    <row r="18" spans="2:6">
      <c r="B18" s="23" t="s">
        <v>49</v>
      </c>
      <c r="C18" s="20" t="s">
        <v>6</v>
      </c>
      <c r="D18" s="6" t="str">
        <f t="shared" si="0"/>
        <v>Pack</v>
      </c>
      <c r="E18" s="17" t="str">
        <f t="shared" si="1"/>
        <v>969</v>
      </c>
      <c r="F18" s="39">
        <v>493</v>
      </c>
    </row>
    <row r="19" spans="2:6">
      <c r="B19" s="23" t="s">
        <v>49</v>
      </c>
      <c r="C19" s="20" t="s">
        <v>42</v>
      </c>
      <c r="D19" s="6" t="str">
        <f t="shared" si="0"/>
        <v>Pack</v>
      </c>
      <c r="E19" s="17" t="str">
        <f t="shared" si="1"/>
        <v>982</v>
      </c>
      <c r="F19" s="39">
        <v>1444</v>
      </c>
    </row>
    <row r="20" spans="2:6">
      <c r="B20" s="23" t="s">
        <v>49</v>
      </c>
      <c r="C20" s="20" t="s">
        <v>5</v>
      </c>
      <c r="D20" s="6" t="str">
        <f t="shared" si="0"/>
        <v>Pack</v>
      </c>
      <c r="E20" s="17" t="str">
        <f t="shared" si="1"/>
        <v>998</v>
      </c>
      <c r="F20" s="39">
        <v>3325</v>
      </c>
    </row>
    <row r="21" spans="2:6">
      <c r="B21" s="23" t="s">
        <v>49</v>
      </c>
      <c r="C21" s="20" t="s">
        <v>118</v>
      </c>
      <c r="D21" s="6" t="str">
        <f t="shared" si="0"/>
        <v>Other</v>
      </c>
      <c r="E21" s="17" t="str">
        <f>IF(ISBLANK(C21),"",MID(C21,2,7))</f>
        <v>RiteAid</v>
      </c>
      <c r="F21" s="39">
        <v>15</v>
      </c>
    </row>
    <row r="22" spans="2:6">
      <c r="B22" s="23" t="s">
        <v>49</v>
      </c>
      <c r="C22" s="20" t="s">
        <v>91</v>
      </c>
      <c r="D22" s="6" t="str">
        <f t="shared" si="0"/>
        <v>Troop</v>
      </c>
      <c r="E22" s="17" t="str">
        <f t="shared" si="1"/>
        <v>1154</v>
      </c>
      <c r="F22" s="39">
        <v>739</v>
      </c>
    </row>
    <row r="23" spans="2:6">
      <c r="B23" s="23" t="s">
        <v>49</v>
      </c>
      <c r="C23" s="20" t="s">
        <v>38</v>
      </c>
      <c r="D23" s="6" t="str">
        <f t="shared" si="0"/>
        <v>Troop</v>
      </c>
      <c r="E23" s="17" t="str">
        <f t="shared" si="1"/>
        <v>1159</v>
      </c>
      <c r="F23" s="39">
        <v>744</v>
      </c>
    </row>
    <row r="24" spans="2:6">
      <c r="B24" s="23" t="s">
        <v>49</v>
      </c>
      <c r="C24" s="20" t="s">
        <v>115</v>
      </c>
      <c r="D24" s="6" t="str">
        <f t="shared" si="0"/>
        <v>Troop</v>
      </c>
      <c r="E24" s="17" t="str">
        <f t="shared" si="1"/>
        <v>1168</v>
      </c>
      <c r="F24" s="39">
        <v>420</v>
      </c>
    </row>
    <row r="25" spans="2:6">
      <c r="B25" s="23" t="s">
        <v>49</v>
      </c>
      <c r="C25" s="20" t="s">
        <v>116</v>
      </c>
      <c r="D25" s="6" t="str">
        <f t="shared" si="0"/>
        <v>Troop</v>
      </c>
      <c r="E25" s="17" t="str">
        <f t="shared" si="1"/>
        <v>1550</v>
      </c>
      <c r="F25" s="39">
        <v>215</v>
      </c>
    </row>
    <row r="26" spans="2:6">
      <c r="B26" s="23" t="s">
        <v>49</v>
      </c>
      <c r="C26" s="20" t="s">
        <v>36</v>
      </c>
      <c r="D26" s="6" t="str">
        <f t="shared" si="0"/>
        <v>Troop</v>
      </c>
      <c r="E26" s="17" t="str">
        <f t="shared" si="1"/>
        <v>1910</v>
      </c>
      <c r="F26" s="39">
        <v>523</v>
      </c>
    </row>
    <row r="27" spans="2:6">
      <c r="B27" s="23" t="s">
        <v>49</v>
      </c>
      <c r="C27" s="20" t="s">
        <v>24</v>
      </c>
      <c r="D27" s="6" t="str">
        <f t="shared" si="0"/>
        <v>Troop</v>
      </c>
      <c r="E27" s="17" t="str">
        <f t="shared" si="1"/>
        <v>663</v>
      </c>
      <c r="F27" s="39">
        <v>1518</v>
      </c>
    </row>
    <row r="28" spans="2:6">
      <c r="B28" s="23" t="s">
        <v>49</v>
      </c>
      <c r="C28" s="20" t="s">
        <v>117</v>
      </c>
      <c r="D28" s="6" t="str">
        <f t="shared" si="0"/>
        <v>Other</v>
      </c>
      <c r="E28" s="17" t="str">
        <f>IF(ISBLANK(C28),"",MID(C28,2,9))</f>
        <v>AHG-T7673</v>
      </c>
      <c r="F28" s="39">
        <v>585</v>
      </c>
    </row>
    <row r="29" spans="2:6">
      <c r="B29" s="23" t="s">
        <v>49</v>
      </c>
      <c r="C29" s="20" t="s">
        <v>35</v>
      </c>
      <c r="D29" s="6" t="str">
        <f t="shared" si="0"/>
        <v>Troop</v>
      </c>
      <c r="E29" s="17" t="str">
        <f t="shared" si="1"/>
        <v>969</v>
      </c>
      <c r="F29" s="39">
        <v>657</v>
      </c>
    </row>
    <row r="30" spans="2:6">
      <c r="B30" s="23" t="s">
        <v>49</v>
      </c>
      <c r="C30" s="20" t="s">
        <v>22</v>
      </c>
      <c r="D30" s="6" t="str">
        <f t="shared" si="0"/>
        <v>Troop</v>
      </c>
      <c r="E30" s="17" t="str">
        <f t="shared" si="1"/>
        <v>982</v>
      </c>
      <c r="F30" s="39">
        <v>535</v>
      </c>
    </row>
    <row r="31" spans="2:6">
      <c r="B31" s="23" t="s">
        <v>49</v>
      </c>
      <c r="C31" s="20" t="s">
        <v>29</v>
      </c>
      <c r="D31" s="6" t="str">
        <f t="shared" si="0"/>
        <v>Troop</v>
      </c>
      <c r="E31" s="17" t="str">
        <f t="shared" si="1"/>
        <v>998</v>
      </c>
      <c r="F31" s="39">
        <v>1417</v>
      </c>
    </row>
    <row r="32" spans="2:6">
      <c r="B32" s="23" t="s">
        <v>96</v>
      </c>
      <c r="C32" s="20" t="s">
        <v>8</v>
      </c>
      <c r="D32" s="6" t="str">
        <f t="shared" si="0"/>
        <v>Pack</v>
      </c>
      <c r="E32" s="17" t="str">
        <f t="shared" si="1"/>
        <v>1162</v>
      </c>
      <c r="F32" s="39">
        <v>2452</v>
      </c>
    </row>
    <row r="33" spans="2:6">
      <c r="B33" s="23" t="s">
        <v>96</v>
      </c>
      <c r="C33" s="20" t="s">
        <v>121</v>
      </c>
      <c r="D33" s="6" t="str">
        <f t="shared" si="0"/>
        <v>Pack</v>
      </c>
      <c r="E33" s="17" t="str">
        <f t="shared" si="1"/>
        <v>1733</v>
      </c>
      <c r="F33" s="39">
        <v>230</v>
      </c>
    </row>
    <row r="34" spans="2:6">
      <c r="B34" s="23" t="s">
        <v>96</v>
      </c>
      <c r="C34" s="20" t="s">
        <v>122</v>
      </c>
      <c r="D34" s="6" t="str">
        <f t="shared" si="0"/>
        <v>Pack</v>
      </c>
      <c r="E34" s="17" t="str">
        <f t="shared" si="1"/>
        <v>39</v>
      </c>
      <c r="F34" s="39">
        <v>637</v>
      </c>
    </row>
    <row r="35" spans="2:6">
      <c r="B35" s="23" t="s">
        <v>96</v>
      </c>
      <c r="C35" s="20" t="s">
        <v>43</v>
      </c>
      <c r="D35" s="6" t="str">
        <f t="shared" si="0"/>
        <v>Pack</v>
      </c>
      <c r="E35" s="17" t="str">
        <f t="shared" si="1"/>
        <v>743</v>
      </c>
      <c r="F35" s="39">
        <v>649</v>
      </c>
    </row>
    <row r="36" spans="2:6">
      <c r="B36" s="23" t="s">
        <v>96</v>
      </c>
      <c r="C36" s="20" t="s">
        <v>123</v>
      </c>
      <c r="D36" s="6" t="str">
        <f t="shared" si="0"/>
        <v>Pack</v>
      </c>
      <c r="E36" s="17" t="str">
        <f t="shared" si="1"/>
        <v>952</v>
      </c>
      <c r="F36" s="39">
        <v>9</v>
      </c>
    </row>
    <row r="37" spans="2:6">
      <c r="B37" s="23" t="s">
        <v>96</v>
      </c>
      <c r="C37" s="20" t="s">
        <v>97</v>
      </c>
      <c r="D37" s="6" t="str">
        <f t="shared" si="0"/>
        <v>Pack</v>
      </c>
      <c r="E37" s="17" t="str">
        <f t="shared" si="1"/>
        <v>953</v>
      </c>
      <c r="F37" s="39">
        <v>947</v>
      </c>
    </row>
    <row r="38" spans="2:6">
      <c r="B38" s="23" t="s">
        <v>96</v>
      </c>
      <c r="C38" s="20" t="s">
        <v>34</v>
      </c>
      <c r="D38" s="6" t="str">
        <f t="shared" si="0"/>
        <v>Pack</v>
      </c>
      <c r="E38" s="17" t="str">
        <f t="shared" ref="E38:E73" si="2">IF(ISBLANK(C38),"",MID(C38,2,5))</f>
        <v>961</v>
      </c>
      <c r="F38" s="39">
        <v>3536</v>
      </c>
    </row>
    <row r="39" spans="2:6">
      <c r="B39" s="23" t="s">
        <v>96</v>
      </c>
      <c r="C39" s="20" t="s">
        <v>4</v>
      </c>
      <c r="D39" s="6" t="str">
        <f t="shared" si="0"/>
        <v>Pack</v>
      </c>
      <c r="E39" s="17" t="str">
        <f t="shared" si="2"/>
        <v>962</v>
      </c>
      <c r="F39" s="39">
        <v>2053</v>
      </c>
    </row>
    <row r="40" spans="2:6">
      <c r="B40" s="23" t="s">
        <v>96</v>
      </c>
      <c r="C40" s="20" t="s">
        <v>98</v>
      </c>
      <c r="D40" s="6" t="str">
        <f t="shared" si="0"/>
        <v>Pack</v>
      </c>
      <c r="E40" s="17" t="str">
        <f t="shared" si="2"/>
        <v>975</v>
      </c>
      <c r="F40" s="39">
        <v>245</v>
      </c>
    </row>
    <row r="41" spans="2:6">
      <c r="B41" s="23" t="s">
        <v>96</v>
      </c>
      <c r="C41" s="20" t="s">
        <v>124</v>
      </c>
      <c r="D41" s="6" t="str">
        <f t="shared" si="0"/>
        <v>Troop</v>
      </c>
      <c r="E41" s="17" t="str">
        <f t="shared" si="2"/>
        <v>2011</v>
      </c>
      <c r="F41" s="39">
        <v>1039</v>
      </c>
    </row>
    <row r="42" spans="2:6">
      <c r="B42" s="23" t="s">
        <v>96</v>
      </c>
      <c r="C42" s="20" t="s">
        <v>99</v>
      </c>
      <c r="D42" s="6" t="str">
        <f t="shared" si="0"/>
        <v>Troop</v>
      </c>
      <c r="E42" s="17" t="str">
        <f t="shared" si="2"/>
        <v>961</v>
      </c>
      <c r="F42" s="39">
        <v>17</v>
      </c>
    </row>
    <row r="43" spans="2:6">
      <c r="B43" s="23" t="s">
        <v>65</v>
      </c>
      <c r="C43" s="20" t="s">
        <v>50</v>
      </c>
      <c r="D43" s="6" t="str">
        <f t="shared" si="0"/>
        <v>Pack</v>
      </c>
      <c r="E43" s="17" t="str">
        <f t="shared" si="2"/>
        <v>1152</v>
      </c>
      <c r="F43" s="40">
        <v>4637.0674560000007</v>
      </c>
    </row>
    <row r="44" spans="2:6">
      <c r="B44" s="23" t="s">
        <v>65</v>
      </c>
      <c r="C44" s="20" t="s">
        <v>51</v>
      </c>
      <c r="D44" s="6" t="str">
        <f t="shared" si="0"/>
        <v>Pack</v>
      </c>
      <c r="E44" s="17" t="str">
        <f t="shared" si="2"/>
        <v>1156</v>
      </c>
      <c r="F44" s="40">
        <v>606.99251800000002</v>
      </c>
    </row>
    <row r="45" spans="2:6">
      <c r="B45" s="23" t="s">
        <v>65</v>
      </c>
      <c r="C45" s="20" t="s">
        <v>52</v>
      </c>
      <c r="D45" s="6" t="str">
        <f t="shared" si="0"/>
        <v>Pack</v>
      </c>
      <c r="E45" s="17" t="str">
        <f t="shared" si="2"/>
        <v>1157</v>
      </c>
      <c r="F45" s="40">
        <v>843.89883399999985</v>
      </c>
    </row>
    <row r="46" spans="2:6">
      <c r="B46" s="23" t="s">
        <v>65</v>
      </c>
      <c r="C46" s="20" t="s">
        <v>79</v>
      </c>
      <c r="D46" s="6" t="str">
        <f t="shared" si="0"/>
        <v>Pack</v>
      </c>
      <c r="E46" s="17" t="str">
        <f t="shared" si="2"/>
        <v>1158</v>
      </c>
      <c r="F46" s="40">
        <v>2115.0711939999992</v>
      </c>
    </row>
    <row r="47" spans="2:6">
      <c r="B47" s="23" t="s">
        <v>65</v>
      </c>
      <c r="C47" s="20" t="s">
        <v>53</v>
      </c>
      <c r="D47" s="6" t="str">
        <f t="shared" si="0"/>
        <v>Pack</v>
      </c>
      <c r="E47" s="17" t="str">
        <f t="shared" si="2"/>
        <v>1483</v>
      </c>
      <c r="F47" s="41">
        <v>6382.6697359999998</v>
      </c>
    </row>
    <row r="48" spans="2:6">
      <c r="B48" s="23" t="s">
        <v>65</v>
      </c>
      <c r="C48" s="20" t="s">
        <v>54</v>
      </c>
      <c r="D48" s="6" t="str">
        <f t="shared" si="0"/>
        <v>Pack</v>
      </c>
      <c r="E48" s="17" t="str">
        <f t="shared" si="2"/>
        <v>1576</v>
      </c>
      <c r="F48" s="41">
        <v>384.59246999999993</v>
      </c>
    </row>
    <row r="49" spans="1:6">
      <c r="B49" s="23" t="s">
        <v>65</v>
      </c>
      <c r="C49" s="20" t="s">
        <v>55</v>
      </c>
      <c r="D49" s="6" t="str">
        <f t="shared" si="0"/>
        <v>Pack</v>
      </c>
      <c r="E49" s="17" t="str">
        <f t="shared" si="2"/>
        <v>572</v>
      </c>
      <c r="F49" s="40">
        <v>1968.9503060000002</v>
      </c>
    </row>
    <row r="50" spans="1:6">
      <c r="B50" s="23" t="s">
        <v>65</v>
      </c>
      <c r="C50" s="20" t="s">
        <v>56</v>
      </c>
      <c r="D50" s="6" t="str">
        <f t="shared" si="0"/>
        <v>Pack</v>
      </c>
      <c r="E50" s="17" t="str">
        <f t="shared" si="2"/>
        <v>905</v>
      </c>
      <c r="F50" s="40">
        <v>1741.060804</v>
      </c>
    </row>
    <row r="51" spans="1:6">
      <c r="B51" s="23" t="s">
        <v>65</v>
      </c>
      <c r="C51" s="20" t="s">
        <v>125</v>
      </c>
      <c r="D51" s="6" t="str">
        <f t="shared" si="0"/>
        <v>Pack</v>
      </c>
      <c r="E51" s="17" t="str">
        <f t="shared" si="2"/>
        <v>910</v>
      </c>
      <c r="F51" s="40">
        <v>522.71065999999996</v>
      </c>
    </row>
    <row r="52" spans="1:6">
      <c r="B52" s="23" t="s">
        <v>65</v>
      </c>
      <c r="C52" s="20" t="s">
        <v>57</v>
      </c>
      <c r="D52" s="6" t="str">
        <f t="shared" si="0"/>
        <v>Pack</v>
      </c>
      <c r="E52" s="17" t="str">
        <f t="shared" si="2"/>
        <v>950</v>
      </c>
      <c r="F52" s="40">
        <v>2812.73891</v>
      </c>
    </row>
    <row r="53" spans="1:6">
      <c r="B53" s="23" t="s">
        <v>65</v>
      </c>
      <c r="C53" s="20" t="s">
        <v>58</v>
      </c>
      <c r="D53" s="6" t="str">
        <f t="shared" si="0"/>
        <v>Pack</v>
      </c>
      <c r="E53" s="17" t="str">
        <f t="shared" si="2"/>
        <v>951</v>
      </c>
      <c r="F53" s="40">
        <v>1137.5735999999999</v>
      </c>
    </row>
    <row r="54" spans="1:6">
      <c r="B54" s="23" t="s">
        <v>65</v>
      </c>
      <c r="C54" s="20" t="s">
        <v>59</v>
      </c>
      <c r="D54" s="6" t="str">
        <f t="shared" si="0"/>
        <v>Pack</v>
      </c>
      <c r="E54" s="17" t="str">
        <f t="shared" si="2"/>
        <v>956</v>
      </c>
      <c r="F54" s="40">
        <v>1274.7879039999998</v>
      </c>
    </row>
    <row r="55" spans="1:6">
      <c r="B55" s="23" t="s">
        <v>65</v>
      </c>
      <c r="C55" s="20" t="s">
        <v>126</v>
      </c>
      <c r="D55" s="6" t="str">
        <f t="shared" si="0"/>
        <v>Pack</v>
      </c>
      <c r="E55" s="17" t="str">
        <f t="shared" si="2"/>
        <v>957</v>
      </c>
      <c r="F55" s="40">
        <v>352.78009199999997</v>
      </c>
    </row>
    <row r="56" spans="1:6">
      <c r="B56" s="23" t="s">
        <v>65</v>
      </c>
      <c r="C56" s="20" t="s">
        <v>127</v>
      </c>
      <c r="D56" s="6" t="str">
        <f t="shared" si="0"/>
        <v>Troop</v>
      </c>
      <c r="E56" s="17" t="str">
        <f t="shared" si="2"/>
        <v>1165</v>
      </c>
      <c r="F56" s="40">
        <v>509.92398000000003</v>
      </c>
    </row>
    <row r="57" spans="1:6">
      <c r="B57" s="23" t="s">
        <v>65</v>
      </c>
      <c r="C57" s="20" t="s">
        <v>60</v>
      </c>
      <c r="D57" s="6" t="str">
        <f t="shared" si="0"/>
        <v>Troop</v>
      </c>
      <c r="E57" s="17" t="str">
        <f t="shared" si="2"/>
        <v>2970</v>
      </c>
      <c r="F57" s="40">
        <v>2873.2992719999993</v>
      </c>
    </row>
    <row r="58" spans="1:6">
      <c r="A58" s="26"/>
      <c r="B58" s="23" t="s">
        <v>65</v>
      </c>
      <c r="C58" s="20" t="s">
        <v>128</v>
      </c>
      <c r="D58" s="6" t="str">
        <f t="shared" si="0"/>
        <v>Troop</v>
      </c>
      <c r="E58" s="17" t="str">
        <f t="shared" si="2"/>
        <v>572</v>
      </c>
      <c r="F58" s="40">
        <v>916.45222000000001</v>
      </c>
    </row>
    <row r="59" spans="1:6">
      <c r="A59" s="26"/>
      <c r="B59" s="23" t="s">
        <v>65</v>
      </c>
      <c r="C59" s="20" t="s">
        <v>129</v>
      </c>
      <c r="D59" s="6" t="str">
        <f t="shared" si="0"/>
        <v>Troop</v>
      </c>
      <c r="E59" s="17" t="str">
        <f t="shared" si="2"/>
        <v>905</v>
      </c>
      <c r="F59" s="40">
        <v>173.17132999999998</v>
      </c>
    </row>
    <row r="60" spans="1:6">
      <c r="A60" s="26"/>
      <c r="B60" s="23" t="s">
        <v>65</v>
      </c>
      <c r="C60" s="20" t="s">
        <v>61</v>
      </c>
      <c r="D60" s="6" t="str">
        <f t="shared" si="0"/>
        <v>Troop</v>
      </c>
      <c r="E60" s="17" t="str">
        <f t="shared" si="2"/>
        <v>950</v>
      </c>
      <c r="F60" s="40">
        <v>1649.5478580000001</v>
      </c>
    </row>
    <row r="61" spans="1:6">
      <c r="A61" s="26"/>
      <c r="B61" s="23" t="s">
        <v>65</v>
      </c>
      <c r="C61" s="20" t="s">
        <v>62</v>
      </c>
      <c r="D61" s="6" t="str">
        <f t="shared" si="0"/>
        <v>Troop</v>
      </c>
      <c r="E61" s="17" t="str">
        <f t="shared" si="2"/>
        <v>956</v>
      </c>
      <c r="F61" s="40">
        <v>1756.8457399999998</v>
      </c>
    </row>
    <row r="62" spans="1:6">
      <c r="A62" s="26"/>
      <c r="B62" s="23" t="s">
        <v>65</v>
      </c>
      <c r="C62" s="20" t="s">
        <v>63</v>
      </c>
      <c r="D62" s="6" t="str">
        <f t="shared" si="0"/>
        <v>Troop</v>
      </c>
      <c r="E62" s="17" t="str">
        <f t="shared" si="2"/>
        <v>966</v>
      </c>
      <c r="F62" s="40">
        <v>1527.1264199999996</v>
      </c>
    </row>
    <row r="63" spans="1:6">
      <c r="A63" s="26"/>
      <c r="B63" s="23" t="s">
        <v>65</v>
      </c>
      <c r="C63" s="20" t="s">
        <v>64</v>
      </c>
      <c r="D63" s="6" t="str">
        <f t="shared" si="0"/>
        <v>Troop</v>
      </c>
      <c r="E63" s="17" t="str">
        <f t="shared" si="2"/>
        <v>968</v>
      </c>
      <c r="F63" s="40">
        <v>626.76778000000002</v>
      </c>
    </row>
    <row r="64" spans="1:6">
      <c r="A64" s="26"/>
      <c r="B64" s="23" t="s">
        <v>113</v>
      </c>
      <c r="C64" s="20" t="s">
        <v>143</v>
      </c>
      <c r="D64" s="6" t="str">
        <f t="shared" si="0"/>
        <v>Pack</v>
      </c>
      <c r="E64" s="17" t="str">
        <f t="shared" si="2"/>
        <v>1148</v>
      </c>
      <c r="F64" s="40">
        <v>2230</v>
      </c>
    </row>
    <row r="65" spans="1:6">
      <c r="A65" s="26"/>
      <c r="B65" s="23" t="s">
        <v>113</v>
      </c>
      <c r="C65" s="20" t="s">
        <v>144</v>
      </c>
      <c r="D65" s="6" t="str">
        <f t="shared" si="0"/>
        <v>Pack</v>
      </c>
      <c r="E65" s="17" t="str">
        <f t="shared" si="2"/>
        <v>1500</v>
      </c>
      <c r="F65" s="40">
        <v>1406</v>
      </c>
    </row>
    <row r="66" spans="1:6">
      <c r="A66" s="26"/>
      <c r="B66" s="23" t="s">
        <v>113</v>
      </c>
      <c r="C66" s="20" t="s">
        <v>145</v>
      </c>
      <c r="D66" s="6" t="str">
        <f t="shared" si="0"/>
        <v>Pack</v>
      </c>
      <c r="E66" s="17" t="str">
        <f t="shared" si="2"/>
        <v>1737</v>
      </c>
      <c r="F66" s="40">
        <v>1234</v>
      </c>
    </row>
    <row r="67" spans="1:6">
      <c r="A67" s="26"/>
      <c r="B67" s="23" t="s">
        <v>113</v>
      </c>
      <c r="C67" s="20" t="s">
        <v>146</v>
      </c>
      <c r="D67" s="6" t="str">
        <f t="shared" si="0"/>
        <v>Pack</v>
      </c>
      <c r="E67" s="17" t="str">
        <f t="shared" si="2"/>
        <v>282</v>
      </c>
      <c r="F67" s="40">
        <v>1836</v>
      </c>
    </row>
    <row r="68" spans="1:6">
      <c r="A68" s="26"/>
      <c r="B68" s="23" t="s">
        <v>113</v>
      </c>
      <c r="C68" s="20" t="s">
        <v>147</v>
      </c>
      <c r="D68" s="6" t="str">
        <f t="shared" si="0"/>
        <v>Troop</v>
      </c>
      <c r="E68" s="17" t="str">
        <f t="shared" si="2"/>
        <v>2010</v>
      </c>
      <c r="F68" s="40">
        <v>518</v>
      </c>
    </row>
    <row r="69" spans="1:6">
      <c r="B69" s="23" t="s">
        <v>113</v>
      </c>
      <c r="C69" s="20" t="s">
        <v>148</v>
      </c>
      <c r="D69" s="6" t="str">
        <f t="shared" ref="D69:D70" si="3">IF(ISBLANK(C69),"",IF(LEFT(C69,1)="P","Pack",IF(LEFT(C69,1)="T","Troop","Other")))</f>
        <v>Troop</v>
      </c>
      <c r="E69" s="17" t="str">
        <f t="shared" ref="E69" si="4">IF(ISBLANK(C69),"",MID(C69,2,5))</f>
        <v>2950</v>
      </c>
      <c r="F69" s="40">
        <v>52</v>
      </c>
    </row>
    <row r="70" spans="1:6">
      <c r="B70" s="23" t="s">
        <v>93</v>
      </c>
      <c r="C70" s="20" t="s">
        <v>154</v>
      </c>
      <c r="D70" s="6" t="str">
        <f t="shared" si="3"/>
        <v>Other</v>
      </c>
      <c r="E70" s="17" t="s">
        <v>154</v>
      </c>
      <c r="F70" s="40">
        <v>53</v>
      </c>
    </row>
    <row r="71" spans="1:6">
      <c r="B71" s="23" t="s">
        <v>93</v>
      </c>
      <c r="C71" s="20" t="s">
        <v>149</v>
      </c>
      <c r="D71" s="6" t="str">
        <f t="shared" si="0"/>
        <v>Pack</v>
      </c>
      <c r="E71" s="17" t="str">
        <f t="shared" si="2"/>
        <v>1106</v>
      </c>
      <c r="F71" s="40">
        <v>1428</v>
      </c>
    </row>
    <row r="72" spans="1:6">
      <c r="B72" s="23" t="s">
        <v>93</v>
      </c>
      <c r="C72" s="20" t="s">
        <v>150</v>
      </c>
      <c r="D72" s="6" t="str">
        <f t="shared" ref="D72" si="5">IF(ISBLANK(C72),"",IF(LEFT(C72,1)="P","Pack",IF(LEFT(C72,1)="T","Troop","Other")))</f>
        <v>Pack</v>
      </c>
      <c r="E72" s="17" t="str">
        <f t="shared" ref="E72" si="6">IF(ISBLANK(C72),"",MID(C72,2,5))</f>
        <v>1167</v>
      </c>
      <c r="F72" s="40">
        <v>683</v>
      </c>
    </row>
    <row r="73" spans="1:6">
      <c r="B73" s="23" t="s">
        <v>93</v>
      </c>
      <c r="C73" s="20" t="s">
        <v>151</v>
      </c>
      <c r="D73" s="6" t="str">
        <f t="shared" si="0"/>
        <v>Pack</v>
      </c>
      <c r="E73" s="17" t="str">
        <f t="shared" si="2"/>
        <v>1174</v>
      </c>
      <c r="F73" s="40">
        <v>252</v>
      </c>
    </row>
    <row r="74" spans="1:6">
      <c r="B74" s="23" t="s">
        <v>93</v>
      </c>
      <c r="C74" s="20" t="s">
        <v>84</v>
      </c>
      <c r="D74" s="6" t="str">
        <f t="shared" ref="D74:D78" si="7">IF(ISBLANK(C74),"",IF(LEFT(C74,1)="P","Pack",IF(LEFT(C74,1)="T","Troop","Other")))</f>
        <v>Pack</v>
      </c>
      <c r="E74" s="17" t="str">
        <f t="shared" ref="E74:E78" si="8">IF(ISBLANK(C74),"",MID(C74,2,5))</f>
        <v>1484</v>
      </c>
      <c r="F74" s="40">
        <v>3060</v>
      </c>
    </row>
    <row r="75" spans="1:6">
      <c r="B75" s="23" t="s">
        <v>93</v>
      </c>
      <c r="C75" s="20" t="s">
        <v>82</v>
      </c>
      <c r="D75" s="6" t="str">
        <f t="shared" si="7"/>
        <v>Pack</v>
      </c>
      <c r="E75" s="17" t="str">
        <f t="shared" si="8"/>
        <v>1666</v>
      </c>
      <c r="F75" s="40">
        <v>1559</v>
      </c>
    </row>
    <row r="76" spans="1:6">
      <c r="B76" s="23" t="s">
        <v>93</v>
      </c>
      <c r="C76" s="20" t="s">
        <v>152</v>
      </c>
      <c r="D76" s="6" t="str">
        <f t="shared" si="7"/>
        <v>Pack</v>
      </c>
      <c r="E76" s="17" t="str">
        <f t="shared" si="8"/>
        <v>2010</v>
      </c>
      <c r="F76" s="40">
        <v>664</v>
      </c>
    </row>
    <row r="77" spans="1:6">
      <c r="B77" s="23" t="s">
        <v>93</v>
      </c>
      <c r="C77" s="20" t="s">
        <v>80</v>
      </c>
      <c r="D77" s="6" t="str">
        <f t="shared" si="7"/>
        <v>Pack</v>
      </c>
      <c r="E77" s="17" t="str">
        <f t="shared" si="8"/>
        <v>997</v>
      </c>
      <c r="F77" s="40">
        <v>1690</v>
      </c>
    </row>
    <row r="78" spans="1:6">
      <c r="B78" s="23" t="s">
        <v>93</v>
      </c>
      <c r="C78" s="20" t="s">
        <v>85</v>
      </c>
      <c r="D78" s="6" t="str">
        <f t="shared" si="7"/>
        <v>Troop</v>
      </c>
      <c r="E78" s="17" t="str">
        <f t="shared" si="8"/>
        <v>1173</v>
      </c>
      <c r="F78" s="40">
        <v>528</v>
      </c>
    </row>
    <row r="79" spans="1:6">
      <c r="B79" s="23"/>
      <c r="C79" s="20"/>
      <c r="D79" s="6" t="str">
        <f t="shared" ref="D79:D82" si="9">IF(ISBLANK(C79),"",IF(LEFT(C79,1)="P","Pack",IF(LEFT(C79,1)="T","Troop","Other")))</f>
        <v/>
      </c>
      <c r="E79" s="17" t="str">
        <f t="shared" ref="E79:E82" si="10">IF(ISBLANK(C79),"",MID(C79,2,5))</f>
        <v/>
      </c>
      <c r="F79" s="40"/>
    </row>
    <row r="80" spans="1:6">
      <c r="B80" s="23"/>
      <c r="C80" s="20"/>
      <c r="D80" s="6" t="str">
        <f t="shared" si="9"/>
        <v/>
      </c>
      <c r="E80" s="17" t="str">
        <f t="shared" si="10"/>
        <v/>
      </c>
      <c r="F80" s="40"/>
    </row>
    <row r="81" spans="2:6">
      <c r="B81" s="23"/>
      <c r="C81" s="20"/>
      <c r="D81" s="6" t="str">
        <f t="shared" si="9"/>
        <v/>
      </c>
      <c r="E81" s="17" t="str">
        <f t="shared" si="10"/>
        <v/>
      </c>
      <c r="F81" s="40"/>
    </row>
    <row r="82" spans="2:6">
      <c r="B82" s="23"/>
      <c r="C82" s="20"/>
      <c r="D82" s="6" t="str">
        <f t="shared" si="9"/>
        <v/>
      </c>
      <c r="E82" s="17" t="str">
        <f t="shared" si="10"/>
        <v/>
      </c>
      <c r="F82" s="40"/>
    </row>
    <row r="83" spans="2:6">
      <c r="B83" s="23"/>
      <c r="C83" s="20"/>
      <c r="D83" s="6" t="str">
        <f t="shared" ref="D83" si="11">IF(ISBLANK(C83),"",IF(LEFT(C83,1)="P","Pack",IF(LEFT(C83,1)="T","Troop","Other")))</f>
        <v/>
      </c>
      <c r="E83" s="17" t="str">
        <f t="shared" ref="E83" si="12">IF(ISBLANK(C83),"",MID(C83,2,5))</f>
        <v/>
      </c>
      <c r="F83" s="11"/>
    </row>
    <row r="84" spans="2:6">
      <c r="B84" s="25">
        <f>COUNTA(B6:B83)</f>
        <v>73</v>
      </c>
      <c r="C84" s="21"/>
      <c r="D84" s="7"/>
      <c r="E84" s="8"/>
      <c r="F84" s="12">
        <f>SUM(F6:F83)</f>
        <v>106818.02908400001</v>
      </c>
    </row>
    <row r="85" spans="2:6">
      <c r="B85" s="18" t="s">
        <v>46</v>
      </c>
      <c r="C85" s="18"/>
      <c r="D85" s="18"/>
      <c r="E85" s="18"/>
      <c r="F85" s="18"/>
    </row>
    <row r="87" spans="2:6">
      <c r="B87" s="53" t="s">
        <v>173</v>
      </c>
      <c r="C87" s="15" t="s">
        <v>119</v>
      </c>
    </row>
    <row r="88" spans="2:6">
      <c r="C88" s="15" t="s">
        <v>153</v>
      </c>
    </row>
    <row r="89" spans="2:6">
      <c r="C89" s="15" t="s">
        <v>120</v>
      </c>
    </row>
    <row r="90" spans="2:6">
      <c r="C90" s="52"/>
    </row>
  </sheetData>
  <autoFilter ref="B5:F85"/>
  <conditionalFormatting sqref="D6:D83">
    <cfRule type="cellIs" dxfId="36" priority="1" operator="equal">
      <formula>"Other"</formula>
    </cfRule>
    <cfRule type="cellIs" dxfId="35" priority="90" operator="equal">
      <formula>"Pack"</formula>
    </cfRule>
    <cfRule type="cellIs" dxfId="34" priority="96" stopIfTrue="1" operator="equal">
      <formula>"Troop"</formula>
    </cfRule>
  </conditionalFormatting>
  <dataValidations count="1">
    <dataValidation type="list" allowBlank="1" showInputMessage="1" showErrorMessage="1" sqref="B6:B83">
      <formula1>"&lt;select site&gt;, LINK, Loudoun Interfaith Relief, Messiah’s Market, Seven Loaves, Tree of Life"</formula1>
    </dataValidation>
  </dataValidations>
  <printOptions horizontalCentered="1"/>
  <pageMargins left="0.7" right="0.7" top="0.75" bottom="0.75" header="0.3" footer="0.3"/>
  <pageSetup orientation="portrait" r:id="rId1"/>
  <headerFooter>
    <oddHeader>&amp;C&amp;A</oddHeader>
    <oddFooter>&amp;L&amp;8&amp;F&amp;C&amp;10&amp;P of &amp;N&amp;R&amp;8Printed: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zoomScaleNormal="100" zoomScaleSheetLayoutView="115" workbookViewId="0">
      <selection activeCell="B3" sqref="B3"/>
    </sheetView>
  </sheetViews>
  <sheetFormatPr defaultRowHeight="15"/>
  <cols>
    <col min="2" max="2" width="13.5703125" customWidth="1"/>
    <col min="3" max="3" width="14.140625" customWidth="1"/>
    <col min="4" max="5" width="6" customWidth="1"/>
    <col min="6" max="6" width="15.42578125" customWidth="1"/>
    <col min="7" max="7" width="14.140625" customWidth="1"/>
    <col min="8" max="8" width="1.5703125" customWidth="1"/>
    <col min="9" max="10" width="10.42578125" customWidth="1"/>
    <col min="11" max="11" width="17.85546875" bestFit="1" customWidth="1"/>
    <col min="12" max="12" width="14.28515625" bestFit="1" customWidth="1"/>
  </cols>
  <sheetData>
    <row r="1" spans="2:11">
      <c r="B1" s="9" t="s">
        <v>45</v>
      </c>
      <c r="C1" s="19"/>
      <c r="D1" s="19"/>
      <c r="E1" s="19"/>
      <c r="F1" s="19"/>
      <c r="G1" s="19"/>
    </row>
    <row r="2" spans="2:11">
      <c r="B2" s="38" t="s">
        <v>177</v>
      </c>
      <c r="C2" s="19"/>
      <c r="D2" s="19"/>
      <c r="E2" s="19"/>
      <c r="F2" s="19"/>
      <c r="G2" s="19"/>
    </row>
    <row r="3" spans="2:11" ht="9" customHeight="1">
      <c r="D3" s="19"/>
      <c r="E3" s="19"/>
      <c r="F3" s="19"/>
      <c r="G3" s="19"/>
    </row>
    <row r="4" spans="2:11" ht="7.5" customHeight="1"/>
    <row r="5" spans="2:11">
      <c r="B5" s="13" t="s">
        <v>9</v>
      </c>
      <c r="C5" t="s">
        <v>13</v>
      </c>
      <c r="F5" s="13" t="s">
        <v>9</v>
      </c>
      <c r="G5" t="s">
        <v>13</v>
      </c>
      <c r="I5" s="28" t="s">
        <v>142</v>
      </c>
      <c r="J5" s="28" t="s">
        <v>105</v>
      </c>
    </row>
    <row r="6" spans="2:11">
      <c r="B6" s="14" t="s">
        <v>10</v>
      </c>
      <c r="C6" s="16">
        <v>87209.894483999989</v>
      </c>
      <c r="F6" s="14" t="s">
        <v>65</v>
      </c>
      <c r="G6" s="16">
        <v>34814.029084000002</v>
      </c>
      <c r="I6" s="27">
        <v>38734.248803999988</v>
      </c>
      <c r="J6" s="27">
        <v>34151.789289999964</v>
      </c>
    </row>
    <row r="7" spans="2:11">
      <c r="B7" s="15" t="s">
        <v>155</v>
      </c>
      <c r="C7" s="16">
        <v>1428</v>
      </c>
      <c r="F7" s="14" t="s">
        <v>49</v>
      </c>
      <c r="G7" s="16">
        <v>42997</v>
      </c>
      <c r="I7" s="27">
        <v>38040</v>
      </c>
      <c r="J7" s="27">
        <v>52912.999999999985</v>
      </c>
    </row>
    <row r="8" spans="2:11">
      <c r="B8" s="15" t="s">
        <v>164</v>
      </c>
      <c r="C8" s="24">
        <v>2230</v>
      </c>
      <c r="F8" s="14" t="s">
        <v>93</v>
      </c>
      <c r="G8" s="16">
        <v>9917</v>
      </c>
      <c r="I8" s="27">
        <v>15761.390872</v>
      </c>
      <c r="J8" s="27">
        <v>14957.399999999994</v>
      </c>
    </row>
    <row r="9" spans="2:11">
      <c r="B9" s="15" t="s">
        <v>66</v>
      </c>
      <c r="C9" s="24">
        <v>4637.0674560000007</v>
      </c>
      <c r="F9" s="14" t="s">
        <v>113</v>
      </c>
      <c r="G9" s="16">
        <v>7276</v>
      </c>
      <c r="I9" s="27">
        <v>4901</v>
      </c>
      <c r="J9" s="27">
        <v>1300</v>
      </c>
    </row>
    <row r="10" spans="2:11">
      <c r="B10" s="15" t="s">
        <v>67</v>
      </c>
      <c r="C10" s="24">
        <v>606.99251800000002</v>
      </c>
      <c r="F10" s="14" t="s">
        <v>96</v>
      </c>
      <c r="G10" s="16">
        <v>11814</v>
      </c>
      <c r="I10" s="27">
        <v>11043</v>
      </c>
      <c r="J10" s="27">
        <v>0</v>
      </c>
    </row>
    <row r="11" spans="2:11">
      <c r="B11" s="15" t="s">
        <v>68</v>
      </c>
      <c r="C11" s="24">
        <v>843.89883399999985</v>
      </c>
      <c r="F11" s="14" t="s">
        <v>12</v>
      </c>
      <c r="G11" s="16">
        <v>106818.02908400001</v>
      </c>
      <c r="I11" s="27"/>
      <c r="J11" s="27">
        <v>10503.199999999999</v>
      </c>
      <c r="K11" t="s">
        <v>104</v>
      </c>
    </row>
    <row r="12" spans="2:11">
      <c r="B12" s="15" t="s">
        <v>88</v>
      </c>
      <c r="C12" s="16">
        <v>2140.0711939999992</v>
      </c>
      <c r="I12" s="29">
        <f>SUM(I6:I11)</f>
        <v>108479.63967599999</v>
      </c>
      <c r="J12" s="29">
        <f>SUM(J6:J11)</f>
        <v>113825.38928999995</v>
      </c>
    </row>
    <row r="13" spans="2:11">
      <c r="B13" s="15" t="s">
        <v>33</v>
      </c>
      <c r="C13" s="24">
        <v>6120</v>
      </c>
    </row>
    <row r="14" spans="2:11">
      <c r="B14" s="15" t="s">
        <v>14</v>
      </c>
      <c r="C14" s="24">
        <v>2452</v>
      </c>
    </row>
    <row r="15" spans="2:11">
      <c r="B15" s="15" t="s">
        <v>156</v>
      </c>
      <c r="C15" s="16">
        <v>683</v>
      </c>
    </row>
    <row r="16" spans="2:11">
      <c r="B16" s="15" t="s">
        <v>157</v>
      </c>
      <c r="C16" s="16">
        <v>252</v>
      </c>
    </row>
    <row r="17" spans="2:9">
      <c r="B17" s="15" t="s">
        <v>69</v>
      </c>
      <c r="C17" s="24">
        <v>6382.6697359999998</v>
      </c>
      <c r="F17" s="42"/>
      <c r="G17" s="43"/>
      <c r="H17" s="43"/>
      <c r="I17" s="44"/>
    </row>
    <row r="18" spans="2:9">
      <c r="B18" s="15" t="s">
        <v>175</v>
      </c>
      <c r="C18" s="16">
        <v>3060</v>
      </c>
      <c r="F18" s="45" t="s">
        <v>167</v>
      </c>
      <c r="G18" s="46" t="s">
        <v>170</v>
      </c>
      <c r="H18" s="47"/>
      <c r="I18" s="48"/>
    </row>
    <row r="19" spans="2:9">
      <c r="B19" s="15" t="s">
        <v>158</v>
      </c>
      <c r="C19" s="24">
        <v>1406</v>
      </c>
      <c r="F19" s="45" t="s">
        <v>168</v>
      </c>
      <c r="G19" s="46" t="s">
        <v>171</v>
      </c>
      <c r="H19" s="47"/>
      <c r="I19" s="48"/>
    </row>
    <row r="20" spans="2:9">
      <c r="B20" s="15" t="s">
        <v>135</v>
      </c>
      <c r="C20" s="16">
        <v>1939</v>
      </c>
      <c r="F20" s="45" t="s">
        <v>169</v>
      </c>
      <c r="G20" s="46" t="s">
        <v>172</v>
      </c>
      <c r="H20" s="47"/>
      <c r="I20" s="48"/>
    </row>
    <row r="21" spans="2:9">
      <c r="B21" s="15" t="s">
        <v>136</v>
      </c>
      <c r="C21" s="16">
        <v>4035</v>
      </c>
      <c r="F21" s="49"/>
      <c r="G21" s="50"/>
      <c r="H21" s="50"/>
      <c r="I21" s="51"/>
    </row>
    <row r="22" spans="2:9">
      <c r="B22" s="15" t="s">
        <v>20</v>
      </c>
      <c r="C22" s="24">
        <v>2184</v>
      </c>
    </row>
    <row r="23" spans="2:9">
      <c r="B23" s="15" t="s">
        <v>70</v>
      </c>
      <c r="C23" s="24">
        <v>384.59246999999993</v>
      </c>
    </row>
    <row r="24" spans="2:9">
      <c r="B24" s="15" t="s">
        <v>159</v>
      </c>
      <c r="C24" s="16">
        <v>1559</v>
      </c>
    </row>
    <row r="25" spans="2:9">
      <c r="B25" s="15" t="s">
        <v>137</v>
      </c>
      <c r="C25" s="16">
        <v>230</v>
      </c>
    </row>
    <row r="26" spans="2:9">
      <c r="B26" s="15" t="s">
        <v>160</v>
      </c>
      <c r="C26" s="16">
        <v>1234</v>
      </c>
      <c r="F26" s="13" t="s">
        <v>9</v>
      </c>
      <c r="G26" t="s">
        <v>13</v>
      </c>
    </row>
    <row r="27" spans="2:9">
      <c r="B27" s="15" t="s">
        <v>161</v>
      </c>
      <c r="C27" s="16">
        <v>664</v>
      </c>
      <c r="F27" s="14" t="s">
        <v>103</v>
      </c>
      <c r="G27" s="16">
        <v>653</v>
      </c>
    </row>
    <row r="28" spans="2:9">
      <c r="B28" s="15" t="s">
        <v>15</v>
      </c>
      <c r="C28" s="24">
        <v>1762</v>
      </c>
      <c r="F28" s="15" t="s">
        <v>133</v>
      </c>
      <c r="G28" s="16">
        <v>585</v>
      </c>
    </row>
    <row r="29" spans="2:9">
      <c r="B29" s="15" t="s">
        <v>162</v>
      </c>
      <c r="C29" s="16">
        <v>1836</v>
      </c>
      <c r="F29" s="15" t="s">
        <v>154</v>
      </c>
      <c r="G29" s="16">
        <v>53</v>
      </c>
    </row>
    <row r="30" spans="2:9">
      <c r="B30" s="15" t="s">
        <v>138</v>
      </c>
      <c r="C30" s="24">
        <v>637</v>
      </c>
      <c r="F30" s="15" t="s">
        <v>134</v>
      </c>
      <c r="G30" s="16">
        <v>15</v>
      </c>
    </row>
    <row r="31" spans="2:9">
      <c r="B31" s="15" t="s">
        <v>100</v>
      </c>
      <c r="C31" s="16">
        <v>347</v>
      </c>
      <c r="F31" s="14" t="s">
        <v>11</v>
      </c>
      <c r="G31" s="16">
        <v>18955.134599999998</v>
      </c>
    </row>
    <row r="32" spans="2:9">
      <c r="B32" s="15" t="s">
        <v>71</v>
      </c>
      <c r="C32" s="24">
        <v>1968.9503060000002</v>
      </c>
      <c r="F32" s="15" t="s">
        <v>87</v>
      </c>
      <c r="G32" s="16">
        <v>739</v>
      </c>
    </row>
    <row r="33" spans="2:7">
      <c r="B33" s="15" t="s">
        <v>27</v>
      </c>
      <c r="C33" s="24">
        <v>1057</v>
      </c>
      <c r="F33" s="15" t="s">
        <v>33</v>
      </c>
      <c r="G33" s="24">
        <v>744</v>
      </c>
    </row>
    <row r="34" spans="2:7">
      <c r="B34" s="15" t="s">
        <v>26</v>
      </c>
      <c r="C34" s="24">
        <v>771</v>
      </c>
      <c r="F34" s="15" t="s">
        <v>132</v>
      </c>
      <c r="G34" s="16">
        <v>509.92398000000003</v>
      </c>
    </row>
    <row r="35" spans="2:7">
      <c r="B35" s="15" t="s">
        <v>139</v>
      </c>
      <c r="C35" s="24">
        <v>2664</v>
      </c>
      <c r="F35" s="15" t="s">
        <v>19</v>
      </c>
      <c r="G35" s="24">
        <v>420</v>
      </c>
    </row>
    <row r="36" spans="2:7">
      <c r="B36" s="15" t="s">
        <v>44</v>
      </c>
      <c r="C36" s="24">
        <v>649</v>
      </c>
      <c r="F36" s="15" t="s">
        <v>165</v>
      </c>
      <c r="G36" s="16">
        <v>528</v>
      </c>
    </row>
    <row r="37" spans="2:7">
      <c r="B37" s="15" t="s">
        <v>72</v>
      </c>
      <c r="C37" s="24">
        <v>1741.060804</v>
      </c>
      <c r="F37" s="15" t="s">
        <v>20</v>
      </c>
      <c r="G37" s="24">
        <v>215</v>
      </c>
    </row>
    <row r="38" spans="2:7">
      <c r="B38" s="15" t="s">
        <v>130</v>
      </c>
      <c r="C38" s="16">
        <v>522.71065999999996</v>
      </c>
      <c r="F38" s="15" t="s">
        <v>37</v>
      </c>
      <c r="G38" s="24">
        <v>523</v>
      </c>
    </row>
    <row r="39" spans="2:7">
      <c r="B39" s="15" t="s">
        <v>73</v>
      </c>
      <c r="C39" s="24">
        <v>2812.73891</v>
      </c>
      <c r="F39" s="15" t="s">
        <v>161</v>
      </c>
      <c r="G39" s="24">
        <v>518</v>
      </c>
    </row>
    <row r="40" spans="2:7">
      <c r="B40" s="15" t="s">
        <v>74</v>
      </c>
      <c r="C40" s="24">
        <v>1137.5735999999999</v>
      </c>
      <c r="F40" s="15" t="s">
        <v>141</v>
      </c>
      <c r="G40" s="16">
        <v>1039</v>
      </c>
    </row>
    <row r="41" spans="2:7">
      <c r="B41" s="15" t="s">
        <v>140</v>
      </c>
      <c r="C41" s="16">
        <v>9</v>
      </c>
      <c r="F41" s="15" t="s">
        <v>166</v>
      </c>
      <c r="G41" s="16">
        <v>52</v>
      </c>
    </row>
    <row r="42" spans="2:7">
      <c r="B42" s="15" t="s">
        <v>101</v>
      </c>
      <c r="C42" s="16">
        <v>947</v>
      </c>
      <c r="F42" s="15" t="s">
        <v>76</v>
      </c>
      <c r="G42" s="24">
        <v>2873.2992719999993</v>
      </c>
    </row>
    <row r="43" spans="2:7">
      <c r="B43" s="15" t="s">
        <v>75</v>
      </c>
      <c r="C43" s="24">
        <v>1274.7879039999998</v>
      </c>
      <c r="F43" s="15" t="s">
        <v>71</v>
      </c>
      <c r="G43" s="24">
        <v>916.45222000000001</v>
      </c>
    </row>
    <row r="44" spans="2:7">
      <c r="B44" s="15" t="s">
        <v>131</v>
      </c>
      <c r="C44" s="16">
        <v>352.78009199999997</v>
      </c>
      <c r="F44" s="15" t="s">
        <v>27</v>
      </c>
      <c r="G44" s="24">
        <v>1518</v>
      </c>
    </row>
    <row r="45" spans="2:7">
      <c r="B45" s="15" t="s">
        <v>32</v>
      </c>
      <c r="C45" s="24">
        <v>5368</v>
      </c>
      <c r="F45" s="15" t="s">
        <v>72</v>
      </c>
      <c r="G45" s="16">
        <v>173.17132999999998</v>
      </c>
    </row>
    <row r="46" spans="2:7">
      <c r="B46" s="15" t="s">
        <v>41</v>
      </c>
      <c r="C46" s="24">
        <v>3536</v>
      </c>
      <c r="F46" s="15" t="s">
        <v>73</v>
      </c>
      <c r="G46" s="24">
        <v>1649.5478580000001</v>
      </c>
    </row>
    <row r="47" spans="2:7">
      <c r="B47" s="15" t="s">
        <v>16</v>
      </c>
      <c r="C47" s="24">
        <v>2053</v>
      </c>
      <c r="F47" s="15" t="s">
        <v>75</v>
      </c>
      <c r="G47" s="24">
        <v>1756.8457399999998</v>
      </c>
    </row>
    <row r="48" spans="2:7">
      <c r="B48" s="15" t="s">
        <v>40</v>
      </c>
      <c r="C48" s="24">
        <v>4095</v>
      </c>
      <c r="F48" s="15" t="s">
        <v>41</v>
      </c>
      <c r="G48" s="16">
        <v>17</v>
      </c>
    </row>
    <row r="49" spans="2:7">
      <c r="B49" s="15" t="s">
        <v>17</v>
      </c>
      <c r="C49" s="24">
        <v>493</v>
      </c>
      <c r="F49" s="15" t="s">
        <v>77</v>
      </c>
      <c r="G49" s="24">
        <v>1527.1264199999996</v>
      </c>
    </row>
    <row r="50" spans="2:7">
      <c r="B50" s="15" t="s">
        <v>102</v>
      </c>
      <c r="C50" s="16">
        <v>245</v>
      </c>
      <c r="F50" s="15" t="s">
        <v>78</v>
      </c>
      <c r="G50" s="24">
        <v>626.76778000000002</v>
      </c>
    </row>
    <row r="51" spans="2:7">
      <c r="B51" s="15" t="s">
        <v>28</v>
      </c>
      <c r="C51" s="24">
        <v>1444</v>
      </c>
      <c r="F51" s="15" t="s">
        <v>17</v>
      </c>
      <c r="G51" s="24">
        <v>657</v>
      </c>
    </row>
    <row r="52" spans="2:7">
      <c r="B52" s="15" t="s">
        <v>163</v>
      </c>
      <c r="C52" s="16">
        <v>1690</v>
      </c>
      <c r="F52" s="15" t="s">
        <v>28</v>
      </c>
      <c r="G52" s="24">
        <v>535</v>
      </c>
    </row>
    <row r="53" spans="2:7">
      <c r="B53" s="15" t="s">
        <v>18</v>
      </c>
      <c r="C53" s="24">
        <v>3325</v>
      </c>
      <c r="F53" s="15" t="s">
        <v>18</v>
      </c>
      <c r="G53" s="24">
        <v>1417</v>
      </c>
    </row>
    <row r="54" spans="2:7">
      <c r="B54" s="14" t="s">
        <v>12</v>
      </c>
      <c r="C54" s="16">
        <v>87209.894483999989</v>
      </c>
      <c r="F54" s="14" t="s">
        <v>12</v>
      </c>
      <c r="G54" s="16">
        <v>19608.134599999998</v>
      </c>
    </row>
  </sheetData>
  <printOptions horizontalCentered="1"/>
  <pageMargins left="0.52" right="0.17" top="0.71" bottom="0.47" header="0.43" footer="0.25"/>
  <pageSetup scale="90" orientation="portrait" r:id="rId4"/>
  <headerFooter>
    <oddHeader>&amp;C&amp;A</oddHeader>
    <oddFooter>&amp;L&amp;F&amp;C&amp;P of &amp;N&amp;RPrinted: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82"/>
  <sheetViews>
    <sheetView tabSelected="1" zoomScaleNormal="100" zoomScaleSheetLayoutView="115" workbookViewId="0">
      <selection activeCell="I9" sqref="I9"/>
    </sheetView>
  </sheetViews>
  <sheetFormatPr defaultRowHeight="15"/>
  <cols>
    <col min="2" max="2" width="14.28515625" customWidth="1"/>
    <col min="3" max="3" width="16.28515625" customWidth="1"/>
    <col min="4" max="4" width="11.42578125" customWidth="1"/>
    <col min="5" max="5" width="12.5703125" customWidth="1"/>
    <col min="6" max="6" width="9.42578125" customWidth="1"/>
    <col min="7" max="7" width="12" customWidth="1"/>
    <col min="8" max="8" width="12.5703125" customWidth="1"/>
  </cols>
  <sheetData>
    <row r="1" spans="2:24">
      <c r="B1" s="9"/>
      <c r="C1" s="9" t="s">
        <v>45</v>
      </c>
      <c r="D1" s="19"/>
      <c r="E1" s="19"/>
      <c r="F1" s="19"/>
      <c r="G1" s="19"/>
    </row>
    <row r="2" spans="2:24">
      <c r="B2" s="38"/>
      <c r="C2" s="38" t="s">
        <v>177</v>
      </c>
      <c r="D2" s="19"/>
      <c r="E2" s="19"/>
      <c r="F2" s="19"/>
      <c r="G2" s="19"/>
    </row>
    <row r="3" spans="2:24" ht="9" customHeight="1">
      <c r="D3" s="19"/>
      <c r="E3" s="19"/>
    </row>
    <row r="4" spans="2:24" ht="7.5" customHeight="1"/>
    <row r="5" spans="2:24">
      <c r="B5" s="13" t="s">
        <v>13</v>
      </c>
      <c r="C5" s="13" t="s">
        <v>174</v>
      </c>
    </row>
    <row r="6" spans="2:24" ht="30">
      <c r="B6" s="57" t="s">
        <v>9</v>
      </c>
      <c r="C6" s="58" t="s">
        <v>65</v>
      </c>
      <c r="D6" s="58" t="s">
        <v>49</v>
      </c>
      <c r="E6" s="58" t="s">
        <v>93</v>
      </c>
      <c r="F6" s="58" t="s">
        <v>113</v>
      </c>
      <c r="G6" s="58" t="s">
        <v>96</v>
      </c>
      <c r="H6" s="59" t="s">
        <v>12</v>
      </c>
      <c r="U6" s="42"/>
      <c r="V6" s="43"/>
      <c r="W6" s="43"/>
      <c r="X6" s="44"/>
    </row>
    <row r="7" spans="2:24">
      <c r="B7" s="14" t="s">
        <v>103</v>
      </c>
      <c r="C7" s="27"/>
      <c r="D7" s="27">
        <v>600</v>
      </c>
      <c r="E7" s="27">
        <v>53</v>
      </c>
      <c r="F7" s="27"/>
      <c r="G7" s="27"/>
      <c r="H7" s="54">
        <v>653</v>
      </c>
      <c r="U7" s="45" t="s">
        <v>167</v>
      </c>
      <c r="V7" s="46" t="s">
        <v>170</v>
      </c>
      <c r="W7" s="47"/>
      <c r="X7" s="48"/>
    </row>
    <row r="8" spans="2:24">
      <c r="B8" s="15" t="s">
        <v>133</v>
      </c>
      <c r="C8" s="27"/>
      <c r="D8" s="27">
        <v>585</v>
      </c>
      <c r="E8" s="27"/>
      <c r="F8" s="27"/>
      <c r="G8" s="27"/>
      <c r="H8" s="54">
        <v>585</v>
      </c>
      <c r="U8" s="45" t="s">
        <v>168</v>
      </c>
      <c r="V8" s="46" t="s">
        <v>171</v>
      </c>
      <c r="W8" s="47"/>
      <c r="X8" s="48"/>
    </row>
    <row r="9" spans="2:24">
      <c r="B9" s="15" t="s">
        <v>154</v>
      </c>
      <c r="C9" s="27"/>
      <c r="D9" s="27"/>
      <c r="E9" s="27">
        <v>53</v>
      </c>
      <c r="F9" s="27"/>
      <c r="G9" s="27"/>
      <c r="H9" s="54">
        <v>53</v>
      </c>
      <c r="U9" s="45" t="s">
        <v>169</v>
      </c>
      <c r="V9" s="46" t="s">
        <v>172</v>
      </c>
      <c r="W9" s="47"/>
      <c r="X9" s="48"/>
    </row>
    <row r="10" spans="2:24">
      <c r="B10" s="15" t="s">
        <v>134</v>
      </c>
      <c r="C10" s="27"/>
      <c r="D10" s="27">
        <v>15</v>
      </c>
      <c r="E10" s="27"/>
      <c r="F10" s="27"/>
      <c r="G10" s="27"/>
      <c r="H10" s="54">
        <v>15</v>
      </c>
      <c r="U10" s="49"/>
      <c r="V10" s="50"/>
      <c r="W10" s="50"/>
      <c r="X10" s="51"/>
    </row>
    <row r="11" spans="2:24">
      <c r="B11" s="14" t="s">
        <v>10</v>
      </c>
      <c r="C11" s="27">
        <v>24780.894484</v>
      </c>
      <c r="D11" s="27">
        <v>35629</v>
      </c>
      <c r="E11" s="27">
        <v>9336</v>
      </c>
      <c r="F11" s="27">
        <v>6706</v>
      </c>
      <c r="G11" s="27">
        <v>10758</v>
      </c>
      <c r="H11" s="54">
        <v>87209.894483999989</v>
      </c>
    </row>
    <row r="12" spans="2:24">
      <c r="B12" s="15" t="s">
        <v>155</v>
      </c>
      <c r="C12" s="27"/>
      <c r="D12" s="27"/>
      <c r="E12" s="27">
        <v>1428</v>
      </c>
      <c r="F12" s="27"/>
      <c r="G12" s="27"/>
      <c r="H12" s="54">
        <v>1428</v>
      </c>
    </row>
    <row r="13" spans="2:24">
      <c r="B13" s="15" t="s">
        <v>164</v>
      </c>
      <c r="C13" s="55"/>
      <c r="D13" s="55"/>
      <c r="E13" s="55"/>
      <c r="F13" s="55">
        <v>2230</v>
      </c>
      <c r="G13" s="55"/>
      <c r="H13" s="56">
        <v>2230</v>
      </c>
    </row>
    <row r="14" spans="2:24">
      <c r="B14" s="15" t="s">
        <v>66</v>
      </c>
      <c r="C14" s="55">
        <v>4637.0674560000007</v>
      </c>
      <c r="D14" s="55"/>
      <c r="E14" s="55"/>
      <c r="F14" s="55"/>
      <c r="G14" s="55"/>
      <c r="H14" s="56">
        <v>4637.0674560000007</v>
      </c>
    </row>
    <row r="15" spans="2:24">
      <c r="B15" s="15" t="s">
        <v>67</v>
      </c>
      <c r="C15" s="55">
        <v>606.99251800000002</v>
      </c>
      <c r="D15" s="55"/>
      <c r="E15" s="55"/>
      <c r="F15" s="55"/>
      <c r="G15" s="55"/>
      <c r="H15" s="56">
        <v>606.99251800000002</v>
      </c>
    </row>
    <row r="16" spans="2:24">
      <c r="B16" s="15" t="s">
        <v>68</v>
      </c>
      <c r="C16" s="55">
        <v>843.89883399999985</v>
      </c>
      <c r="D16" s="55"/>
      <c r="E16" s="55"/>
      <c r="F16" s="55"/>
      <c r="G16" s="55"/>
      <c r="H16" s="56">
        <v>843.89883399999985</v>
      </c>
    </row>
    <row r="17" spans="2:8">
      <c r="B17" s="15" t="s">
        <v>88</v>
      </c>
      <c r="C17" s="27">
        <v>2115.0711939999992</v>
      </c>
      <c r="D17" s="27">
        <v>25</v>
      </c>
      <c r="E17" s="27"/>
      <c r="F17" s="27"/>
      <c r="G17" s="27"/>
      <c r="H17" s="54">
        <v>2140.0711939999992</v>
      </c>
    </row>
    <row r="18" spans="2:8">
      <c r="B18" s="15" t="s">
        <v>33</v>
      </c>
      <c r="C18" s="55"/>
      <c r="D18" s="55">
        <v>6120</v>
      </c>
      <c r="E18" s="55"/>
      <c r="F18" s="55"/>
      <c r="G18" s="55"/>
      <c r="H18" s="56">
        <v>6120</v>
      </c>
    </row>
    <row r="19" spans="2:8">
      <c r="B19" s="15" t="s">
        <v>14</v>
      </c>
      <c r="C19" s="55"/>
      <c r="D19" s="55"/>
      <c r="E19" s="55"/>
      <c r="F19" s="55"/>
      <c r="G19" s="55">
        <v>2452</v>
      </c>
      <c r="H19" s="56">
        <v>2452</v>
      </c>
    </row>
    <row r="20" spans="2:8">
      <c r="B20" s="15" t="s">
        <v>156</v>
      </c>
      <c r="C20" s="27"/>
      <c r="D20" s="27"/>
      <c r="E20" s="27">
        <v>683</v>
      </c>
      <c r="F20" s="27"/>
      <c r="G20" s="27"/>
      <c r="H20" s="54">
        <v>683</v>
      </c>
    </row>
    <row r="21" spans="2:8">
      <c r="B21" s="15" t="s">
        <v>157</v>
      </c>
      <c r="C21" s="27"/>
      <c r="D21" s="27"/>
      <c r="E21" s="27">
        <v>252</v>
      </c>
      <c r="F21" s="27"/>
      <c r="G21" s="27"/>
      <c r="H21" s="54">
        <v>252</v>
      </c>
    </row>
    <row r="22" spans="2:8">
      <c r="B22" s="15" t="s">
        <v>69</v>
      </c>
      <c r="C22" s="55">
        <v>6382.6697359999998</v>
      </c>
      <c r="D22" s="55"/>
      <c r="E22" s="55"/>
      <c r="F22" s="55"/>
      <c r="G22" s="55"/>
      <c r="H22" s="56">
        <v>6382.6697359999998</v>
      </c>
    </row>
    <row r="23" spans="2:8">
      <c r="B23" s="15" t="s">
        <v>175</v>
      </c>
      <c r="C23" s="27"/>
      <c r="D23" s="27"/>
      <c r="E23" s="27">
        <v>3060</v>
      </c>
      <c r="F23" s="27"/>
      <c r="G23" s="27"/>
      <c r="H23" s="54">
        <v>3060</v>
      </c>
    </row>
    <row r="24" spans="2:8">
      <c r="B24" s="15" t="s">
        <v>158</v>
      </c>
      <c r="C24" s="55"/>
      <c r="D24" s="55"/>
      <c r="E24" s="55"/>
      <c r="F24" s="55">
        <v>1406</v>
      </c>
      <c r="G24" s="55"/>
      <c r="H24" s="56">
        <v>1406</v>
      </c>
    </row>
    <row r="25" spans="2:8">
      <c r="B25" s="15" t="s">
        <v>135</v>
      </c>
      <c r="C25" s="27"/>
      <c r="D25" s="27">
        <v>1939</v>
      </c>
      <c r="E25" s="27"/>
      <c r="F25" s="27"/>
      <c r="G25" s="27"/>
      <c r="H25" s="54">
        <v>1939</v>
      </c>
    </row>
    <row r="26" spans="2:8">
      <c r="B26" s="15" t="s">
        <v>136</v>
      </c>
      <c r="C26" s="27"/>
      <c r="D26" s="27">
        <v>4035</v>
      </c>
      <c r="E26" s="27"/>
      <c r="F26" s="27"/>
      <c r="G26" s="27"/>
      <c r="H26" s="54">
        <v>4035</v>
      </c>
    </row>
    <row r="27" spans="2:8">
      <c r="B27" s="15" t="s">
        <v>20</v>
      </c>
      <c r="C27" s="55"/>
      <c r="D27" s="55">
        <v>2184</v>
      </c>
      <c r="E27" s="55"/>
      <c r="F27" s="55"/>
      <c r="G27" s="55"/>
      <c r="H27" s="56">
        <v>2184</v>
      </c>
    </row>
    <row r="28" spans="2:8">
      <c r="B28" s="15" t="s">
        <v>70</v>
      </c>
      <c r="C28" s="55">
        <v>384.59246999999993</v>
      </c>
      <c r="D28" s="55"/>
      <c r="E28" s="55"/>
      <c r="F28" s="55"/>
      <c r="G28" s="55"/>
      <c r="H28" s="56">
        <v>384.59246999999993</v>
      </c>
    </row>
    <row r="29" spans="2:8">
      <c r="B29" s="15" t="s">
        <v>159</v>
      </c>
      <c r="C29" s="27"/>
      <c r="D29" s="27"/>
      <c r="E29" s="27">
        <v>1559</v>
      </c>
      <c r="F29" s="27"/>
      <c r="G29" s="27"/>
      <c r="H29" s="54">
        <v>1559</v>
      </c>
    </row>
    <row r="30" spans="2:8">
      <c r="B30" s="15" t="s">
        <v>137</v>
      </c>
      <c r="C30" s="27"/>
      <c r="D30" s="27"/>
      <c r="E30" s="27"/>
      <c r="F30" s="27"/>
      <c r="G30" s="27">
        <v>230</v>
      </c>
      <c r="H30" s="54">
        <v>230</v>
      </c>
    </row>
    <row r="31" spans="2:8">
      <c r="B31" s="15" t="s">
        <v>160</v>
      </c>
      <c r="C31" s="27"/>
      <c r="D31" s="27"/>
      <c r="E31" s="27"/>
      <c r="F31" s="27">
        <v>1234</v>
      </c>
      <c r="G31" s="27"/>
      <c r="H31" s="54">
        <v>1234</v>
      </c>
    </row>
    <row r="32" spans="2:8">
      <c r="B32" s="15" t="s">
        <v>161</v>
      </c>
      <c r="C32" s="27"/>
      <c r="D32" s="27"/>
      <c r="E32" s="27">
        <v>664</v>
      </c>
      <c r="F32" s="27"/>
      <c r="G32" s="27"/>
      <c r="H32" s="54">
        <v>664</v>
      </c>
    </row>
    <row r="33" spans="2:8">
      <c r="B33" s="15" t="s">
        <v>15</v>
      </c>
      <c r="C33" s="55"/>
      <c r="D33" s="55">
        <v>1762</v>
      </c>
      <c r="E33" s="55"/>
      <c r="F33" s="55"/>
      <c r="G33" s="55"/>
      <c r="H33" s="56">
        <v>1762</v>
      </c>
    </row>
    <row r="34" spans="2:8">
      <c r="B34" s="15" t="s">
        <v>162</v>
      </c>
      <c r="C34" s="27"/>
      <c r="D34" s="27"/>
      <c r="E34" s="27"/>
      <c r="F34" s="27">
        <v>1836</v>
      </c>
      <c r="G34" s="27"/>
      <c r="H34" s="54">
        <v>1836</v>
      </c>
    </row>
    <row r="35" spans="2:8">
      <c r="B35" s="15" t="s">
        <v>138</v>
      </c>
      <c r="C35" s="55"/>
      <c r="D35" s="55"/>
      <c r="E35" s="55"/>
      <c r="F35" s="55"/>
      <c r="G35" s="55">
        <v>637</v>
      </c>
      <c r="H35" s="56">
        <v>637</v>
      </c>
    </row>
    <row r="36" spans="2:8">
      <c r="B36" s="15" t="s">
        <v>100</v>
      </c>
      <c r="C36" s="27"/>
      <c r="D36" s="27">
        <v>347</v>
      </c>
      <c r="E36" s="27"/>
      <c r="F36" s="27"/>
      <c r="G36" s="27"/>
      <c r="H36" s="54">
        <v>347</v>
      </c>
    </row>
    <row r="37" spans="2:8">
      <c r="B37" s="15" t="s">
        <v>71</v>
      </c>
      <c r="C37" s="55">
        <v>1968.9503060000002</v>
      </c>
      <c r="D37" s="55"/>
      <c r="E37" s="55"/>
      <c r="F37" s="55"/>
      <c r="G37" s="55"/>
      <c r="H37" s="56">
        <v>1968.9503060000002</v>
      </c>
    </row>
    <row r="38" spans="2:8">
      <c r="B38" s="15" t="s">
        <v>27</v>
      </c>
      <c r="C38" s="55"/>
      <c r="D38" s="55">
        <v>1057</v>
      </c>
      <c r="E38" s="55"/>
      <c r="F38" s="55"/>
      <c r="G38" s="55"/>
      <c r="H38" s="56">
        <v>1057</v>
      </c>
    </row>
    <row r="39" spans="2:8">
      <c r="B39" s="15" t="s">
        <v>26</v>
      </c>
      <c r="C39" s="55"/>
      <c r="D39" s="55">
        <v>771</v>
      </c>
      <c r="E39" s="55"/>
      <c r="F39" s="55"/>
      <c r="G39" s="55"/>
      <c r="H39" s="56">
        <v>771</v>
      </c>
    </row>
    <row r="40" spans="2:8">
      <c r="B40" s="15" t="s">
        <v>139</v>
      </c>
      <c r="C40" s="55"/>
      <c r="D40" s="55">
        <v>2664</v>
      </c>
      <c r="E40" s="55"/>
      <c r="F40" s="55"/>
      <c r="G40" s="55"/>
      <c r="H40" s="56">
        <v>2664</v>
      </c>
    </row>
    <row r="41" spans="2:8">
      <c r="B41" s="15" t="s">
        <v>44</v>
      </c>
      <c r="C41" s="55"/>
      <c r="D41" s="55"/>
      <c r="E41" s="55"/>
      <c r="F41" s="55"/>
      <c r="G41" s="55">
        <v>649</v>
      </c>
      <c r="H41" s="56">
        <v>649</v>
      </c>
    </row>
    <row r="42" spans="2:8">
      <c r="B42" s="15" t="s">
        <v>72</v>
      </c>
      <c r="C42" s="55">
        <v>1741.060804</v>
      </c>
      <c r="D42" s="55"/>
      <c r="E42" s="55"/>
      <c r="F42" s="55"/>
      <c r="G42" s="55"/>
      <c r="H42" s="56">
        <v>1741.060804</v>
      </c>
    </row>
    <row r="43" spans="2:8">
      <c r="B43" s="15" t="s">
        <v>130</v>
      </c>
      <c r="C43" s="27">
        <v>522.71065999999996</v>
      </c>
      <c r="D43" s="27"/>
      <c r="E43" s="27"/>
      <c r="F43" s="27"/>
      <c r="G43" s="27"/>
      <c r="H43" s="54">
        <v>522.71065999999996</v>
      </c>
    </row>
    <row r="44" spans="2:8">
      <c r="B44" s="15" t="s">
        <v>73</v>
      </c>
      <c r="C44" s="55">
        <v>2812.73891</v>
      </c>
      <c r="D44" s="55"/>
      <c r="E44" s="55"/>
      <c r="F44" s="55"/>
      <c r="G44" s="55"/>
      <c r="H44" s="56">
        <v>2812.73891</v>
      </c>
    </row>
    <row r="45" spans="2:8">
      <c r="B45" s="15" t="s">
        <v>74</v>
      </c>
      <c r="C45" s="55">
        <v>1137.5735999999999</v>
      </c>
      <c r="D45" s="55"/>
      <c r="E45" s="55"/>
      <c r="F45" s="55"/>
      <c r="G45" s="55"/>
      <c r="H45" s="56">
        <v>1137.5735999999999</v>
      </c>
    </row>
    <row r="46" spans="2:8">
      <c r="B46" s="15" t="s">
        <v>140</v>
      </c>
      <c r="C46" s="27"/>
      <c r="D46" s="27"/>
      <c r="E46" s="27"/>
      <c r="F46" s="27"/>
      <c r="G46" s="27">
        <v>9</v>
      </c>
      <c r="H46" s="54">
        <v>9</v>
      </c>
    </row>
    <row r="47" spans="2:8">
      <c r="B47" s="15" t="s">
        <v>101</v>
      </c>
      <c r="C47" s="27"/>
      <c r="D47" s="27"/>
      <c r="E47" s="27"/>
      <c r="F47" s="27"/>
      <c r="G47" s="27">
        <v>947</v>
      </c>
      <c r="H47" s="54">
        <v>947</v>
      </c>
    </row>
    <row r="48" spans="2:8">
      <c r="B48" s="15" t="s">
        <v>75</v>
      </c>
      <c r="C48" s="55">
        <v>1274.7879039999998</v>
      </c>
      <c r="D48" s="55"/>
      <c r="E48" s="55"/>
      <c r="F48" s="55"/>
      <c r="G48" s="55"/>
      <c r="H48" s="56">
        <v>1274.7879039999998</v>
      </c>
    </row>
    <row r="49" spans="2:8">
      <c r="B49" s="15" t="s">
        <v>131</v>
      </c>
      <c r="C49" s="27">
        <v>352.78009199999997</v>
      </c>
      <c r="D49" s="27"/>
      <c r="E49" s="27"/>
      <c r="F49" s="27"/>
      <c r="G49" s="27"/>
      <c r="H49" s="54">
        <v>352.78009199999997</v>
      </c>
    </row>
    <row r="50" spans="2:8">
      <c r="B50" s="15" t="s">
        <v>32</v>
      </c>
      <c r="C50" s="55"/>
      <c r="D50" s="55">
        <v>5368</v>
      </c>
      <c r="E50" s="55"/>
      <c r="F50" s="55"/>
      <c r="G50" s="55"/>
      <c r="H50" s="56">
        <v>5368</v>
      </c>
    </row>
    <row r="51" spans="2:8">
      <c r="B51" s="15" t="s">
        <v>41</v>
      </c>
      <c r="C51" s="55"/>
      <c r="D51" s="55"/>
      <c r="E51" s="55"/>
      <c r="F51" s="55"/>
      <c r="G51" s="55">
        <v>3536</v>
      </c>
      <c r="H51" s="56">
        <v>3536</v>
      </c>
    </row>
    <row r="52" spans="2:8">
      <c r="B52" s="15" t="s">
        <v>16</v>
      </c>
      <c r="C52" s="55"/>
      <c r="D52" s="55"/>
      <c r="E52" s="55"/>
      <c r="F52" s="55"/>
      <c r="G52" s="55">
        <v>2053</v>
      </c>
      <c r="H52" s="56">
        <v>2053</v>
      </c>
    </row>
    <row r="53" spans="2:8">
      <c r="B53" s="15" t="s">
        <v>40</v>
      </c>
      <c r="C53" s="55"/>
      <c r="D53" s="55">
        <v>4095</v>
      </c>
      <c r="E53" s="55"/>
      <c r="F53" s="55"/>
      <c r="G53" s="55"/>
      <c r="H53" s="56">
        <v>4095</v>
      </c>
    </row>
    <row r="54" spans="2:8">
      <c r="B54" s="15" t="s">
        <v>17</v>
      </c>
      <c r="C54" s="55"/>
      <c r="D54" s="55">
        <v>493</v>
      </c>
      <c r="E54" s="55"/>
      <c r="F54" s="55"/>
      <c r="G54" s="55"/>
      <c r="H54" s="56">
        <v>493</v>
      </c>
    </row>
    <row r="55" spans="2:8">
      <c r="B55" s="15" t="s">
        <v>102</v>
      </c>
      <c r="C55" s="27"/>
      <c r="D55" s="27"/>
      <c r="E55" s="27"/>
      <c r="F55" s="27"/>
      <c r="G55" s="27">
        <v>245</v>
      </c>
      <c r="H55" s="54">
        <v>245</v>
      </c>
    </row>
    <row r="56" spans="2:8">
      <c r="B56" s="15" t="s">
        <v>28</v>
      </c>
      <c r="C56" s="55"/>
      <c r="D56" s="55">
        <v>1444</v>
      </c>
      <c r="E56" s="55"/>
      <c r="F56" s="55"/>
      <c r="G56" s="55"/>
      <c r="H56" s="56">
        <v>1444</v>
      </c>
    </row>
    <row r="57" spans="2:8">
      <c r="B57" s="15" t="s">
        <v>163</v>
      </c>
      <c r="C57" s="27"/>
      <c r="D57" s="27"/>
      <c r="E57" s="27">
        <v>1690</v>
      </c>
      <c r="F57" s="27"/>
      <c r="G57" s="27"/>
      <c r="H57" s="54">
        <v>1690</v>
      </c>
    </row>
    <row r="58" spans="2:8">
      <c r="B58" s="15" t="s">
        <v>18</v>
      </c>
      <c r="C58" s="55"/>
      <c r="D58" s="55">
        <v>3325</v>
      </c>
      <c r="E58" s="55"/>
      <c r="F58" s="55"/>
      <c r="G58" s="55"/>
      <c r="H58" s="56">
        <v>3325</v>
      </c>
    </row>
    <row r="59" spans="2:8">
      <c r="B59" s="14" t="s">
        <v>11</v>
      </c>
      <c r="C59" s="27">
        <v>10033.134599999999</v>
      </c>
      <c r="D59" s="27">
        <v>6768</v>
      </c>
      <c r="E59" s="27">
        <v>528</v>
      </c>
      <c r="F59" s="27">
        <v>570</v>
      </c>
      <c r="G59" s="27">
        <v>1056</v>
      </c>
      <c r="H59" s="54">
        <v>18955.134599999998</v>
      </c>
    </row>
    <row r="60" spans="2:8">
      <c r="B60" s="15" t="s">
        <v>87</v>
      </c>
      <c r="C60" s="27"/>
      <c r="D60" s="27">
        <v>739</v>
      </c>
      <c r="E60" s="27"/>
      <c r="F60" s="27"/>
      <c r="G60" s="27"/>
      <c r="H60" s="54">
        <v>739</v>
      </c>
    </row>
    <row r="61" spans="2:8">
      <c r="B61" s="15" t="s">
        <v>33</v>
      </c>
      <c r="C61" s="55"/>
      <c r="D61" s="55">
        <v>744</v>
      </c>
      <c r="E61" s="55"/>
      <c r="F61" s="55"/>
      <c r="G61" s="55"/>
      <c r="H61" s="56">
        <v>744</v>
      </c>
    </row>
    <row r="62" spans="2:8">
      <c r="B62" s="15" t="s">
        <v>132</v>
      </c>
      <c r="C62" s="27">
        <v>509.92398000000003</v>
      </c>
      <c r="D62" s="27"/>
      <c r="E62" s="27"/>
      <c r="F62" s="27"/>
      <c r="G62" s="27"/>
      <c r="H62" s="54">
        <v>509.92398000000003</v>
      </c>
    </row>
    <row r="63" spans="2:8">
      <c r="B63" s="15" t="s">
        <v>19</v>
      </c>
      <c r="C63" s="55"/>
      <c r="D63" s="55">
        <v>420</v>
      </c>
      <c r="E63" s="55"/>
      <c r="F63" s="55"/>
      <c r="G63" s="55"/>
      <c r="H63" s="56">
        <v>420</v>
      </c>
    </row>
    <row r="64" spans="2:8">
      <c r="B64" s="15" t="s">
        <v>165</v>
      </c>
      <c r="C64" s="27"/>
      <c r="D64" s="27"/>
      <c r="E64" s="27">
        <v>528</v>
      </c>
      <c r="F64" s="27"/>
      <c r="G64" s="27"/>
      <c r="H64" s="54">
        <v>528</v>
      </c>
    </row>
    <row r="65" spans="2:8">
      <c r="B65" s="15" t="s">
        <v>20</v>
      </c>
      <c r="C65" s="55"/>
      <c r="D65" s="55">
        <v>215</v>
      </c>
      <c r="E65" s="55"/>
      <c r="F65" s="55"/>
      <c r="G65" s="55"/>
      <c r="H65" s="56">
        <v>215</v>
      </c>
    </row>
    <row r="66" spans="2:8">
      <c r="B66" s="15" t="s">
        <v>37</v>
      </c>
      <c r="C66" s="55"/>
      <c r="D66" s="55">
        <v>523</v>
      </c>
      <c r="E66" s="55"/>
      <c r="F66" s="55"/>
      <c r="G66" s="55"/>
      <c r="H66" s="56">
        <v>523</v>
      </c>
    </row>
    <row r="67" spans="2:8">
      <c r="B67" s="15" t="s">
        <v>161</v>
      </c>
      <c r="C67" s="55"/>
      <c r="D67" s="55"/>
      <c r="E67" s="55"/>
      <c r="F67" s="55">
        <v>518</v>
      </c>
      <c r="G67" s="55"/>
      <c r="H67" s="56">
        <v>518</v>
      </c>
    </row>
    <row r="68" spans="2:8">
      <c r="B68" s="15" t="s">
        <v>141</v>
      </c>
      <c r="C68" s="27"/>
      <c r="D68" s="27"/>
      <c r="E68" s="27"/>
      <c r="F68" s="27"/>
      <c r="G68" s="27">
        <v>1039</v>
      </c>
      <c r="H68" s="54">
        <v>1039</v>
      </c>
    </row>
    <row r="69" spans="2:8">
      <c r="B69" s="15" t="s">
        <v>166</v>
      </c>
      <c r="C69" s="27"/>
      <c r="D69" s="27"/>
      <c r="E69" s="27"/>
      <c r="F69" s="27">
        <v>52</v>
      </c>
      <c r="G69" s="27"/>
      <c r="H69" s="54">
        <v>52</v>
      </c>
    </row>
    <row r="70" spans="2:8">
      <c r="B70" s="15" t="s">
        <v>76</v>
      </c>
      <c r="C70" s="55">
        <v>2873.2992719999993</v>
      </c>
      <c r="D70" s="55"/>
      <c r="E70" s="55"/>
      <c r="F70" s="55"/>
      <c r="G70" s="55"/>
      <c r="H70" s="56">
        <v>2873.2992719999993</v>
      </c>
    </row>
    <row r="71" spans="2:8">
      <c r="B71" s="15" t="s">
        <v>71</v>
      </c>
      <c r="C71" s="55">
        <v>916.45222000000001</v>
      </c>
      <c r="D71" s="55"/>
      <c r="E71" s="55"/>
      <c r="F71" s="55"/>
      <c r="G71" s="55"/>
      <c r="H71" s="56">
        <v>916.45222000000001</v>
      </c>
    </row>
    <row r="72" spans="2:8">
      <c r="B72" s="15" t="s">
        <v>27</v>
      </c>
      <c r="C72" s="55"/>
      <c r="D72" s="55">
        <v>1518</v>
      </c>
      <c r="E72" s="55"/>
      <c r="F72" s="55"/>
      <c r="G72" s="55"/>
      <c r="H72" s="56">
        <v>1518</v>
      </c>
    </row>
    <row r="73" spans="2:8">
      <c r="B73" s="15" t="s">
        <v>72</v>
      </c>
      <c r="C73" s="27">
        <v>173.17132999999998</v>
      </c>
      <c r="D73" s="27"/>
      <c r="E73" s="27"/>
      <c r="F73" s="27"/>
      <c r="G73" s="27"/>
      <c r="H73" s="54">
        <v>173.17132999999998</v>
      </c>
    </row>
    <row r="74" spans="2:8">
      <c r="B74" s="15" t="s">
        <v>73</v>
      </c>
      <c r="C74" s="55">
        <v>1649.5478580000001</v>
      </c>
      <c r="D74" s="55"/>
      <c r="E74" s="55"/>
      <c r="F74" s="55"/>
      <c r="G74" s="55"/>
      <c r="H74" s="56">
        <v>1649.5478580000001</v>
      </c>
    </row>
    <row r="75" spans="2:8">
      <c r="B75" s="15" t="s">
        <v>75</v>
      </c>
      <c r="C75" s="55">
        <v>1756.8457399999998</v>
      </c>
      <c r="D75" s="55"/>
      <c r="E75" s="55"/>
      <c r="F75" s="55"/>
      <c r="G75" s="55"/>
      <c r="H75" s="56">
        <v>1756.8457399999998</v>
      </c>
    </row>
    <row r="76" spans="2:8">
      <c r="B76" s="15" t="s">
        <v>41</v>
      </c>
      <c r="C76" s="27"/>
      <c r="D76" s="27"/>
      <c r="E76" s="27"/>
      <c r="F76" s="27"/>
      <c r="G76" s="27">
        <v>17</v>
      </c>
      <c r="H76" s="54">
        <v>17</v>
      </c>
    </row>
    <row r="77" spans="2:8">
      <c r="B77" s="15" t="s">
        <v>77</v>
      </c>
      <c r="C77" s="55">
        <v>1527.1264199999996</v>
      </c>
      <c r="D77" s="55"/>
      <c r="E77" s="55"/>
      <c r="F77" s="55"/>
      <c r="G77" s="55"/>
      <c r="H77" s="56">
        <v>1527.1264199999996</v>
      </c>
    </row>
    <row r="78" spans="2:8">
      <c r="B78" s="15" t="s">
        <v>78</v>
      </c>
      <c r="C78" s="55">
        <v>626.76778000000002</v>
      </c>
      <c r="D78" s="55"/>
      <c r="E78" s="55"/>
      <c r="F78" s="55"/>
      <c r="G78" s="55"/>
      <c r="H78" s="56">
        <v>626.76778000000002</v>
      </c>
    </row>
    <row r="79" spans="2:8">
      <c r="B79" s="15" t="s">
        <v>17</v>
      </c>
      <c r="C79" s="55"/>
      <c r="D79" s="55">
        <v>657</v>
      </c>
      <c r="E79" s="55"/>
      <c r="F79" s="55"/>
      <c r="G79" s="55"/>
      <c r="H79" s="56">
        <v>657</v>
      </c>
    </row>
    <row r="80" spans="2:8">
      <c r="B80" s="15" t="s">
        <v>28</v>
      </c>
      <c r="C80" s="55"/>
      <c r="D80" s="55">
        <v>535</v>
      </c>
      <c r="E80" s="55"/>
      <c r="F80" s="55"/>
      <c r="G80" s="55"/>
      <c r="H80" s="56">
        <v>535</v>
      </c>
    </row>
    <row r="81" spans="2:8">
      <c r="B81" s="15" t="s">
        <v>18</v>
      </c>
      <c r="C81" s="55"/>
      <c r="D81" s="55">
        <v>1417</v>
      </c>
      <c r="E81" s="55"/>
      <c r="F81" s="55"/>
      <c r="G81" s="55"/>
      <c r="H81" s="56">
        <v>1417</v>
      </c>
    </row>
    <row r="82" spans="2:8">
      <c r="B82" s="60" t="s">
        <v>12</v>
      </c>
      <c r="C82" s="61">
        <v>34814.029084000002</v>
      </c>
      <c r="D82" s="61">
        <v>42997</v>
      </c>
      <c r="E82" s="61">
        <v>9917</v>
      </c>
      <c r="F82" s="61">
        <v>7276</v>
      </c>
      <c r="G82" s="61">
        <v>11814</v>
      </c>
      <c r="H82" s="62">
        <v>106818.02908400001</v>
      </c>
    </row>
  </sheetData>
  <printOptions horizontalCentered="1"/>
  <pageMargins left="0.7" right="0.7" top="0.42" bottom="0.36" header="0.23" footer="0.16"/>
  <pageSetup scale="62" orientation="portrait" r:id="rId2"/>
  <headerFooter>
    <oddHeader>&amp;C&amp;A</oddHeader>
    <oddFooter>&amp;L&amp;F&amp;C&amp;P of &amp;N&amp;RPrinted: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" sqref="I1:I4"/>
    </sheetView>
  </sheetViews>
  <sheetFormatPr defaultRowHeight="15"/>
  <cols>
    <col min="1" max="1" width="9.140625" style="1"/>
    <col min="2" max="3" width="16.140625" style="1" customWidth="1"/>
    <col min="4" max="5" width="13.85546875" style="1" customWidth="1"/>
    <col min="6" max="6" width="15.42578125" style="1" customWidth="1"/>
    <col min="8" max="8" width="1.85546875" customWidth="1"/>
    <col min="9" max="9" width="15.7109375" customWidth="1"/>
    <col min="10" max="10" width="14.42578125" customWidth="1"/>
    <col min="12" max="12" width="13.140625" bestFit="1" customWidth="1"/>
    <col min="13" max="13" width="14.28515625" bestFit="1" customWidth="1"/>
  </cols>
  <sheetData>
    <row r="1" spans="1:10">
      <c r="E1" s="31" t="s">
        <v>106</v>
      </c>
      <c r="F1" s="30">
        <f>F41</f>
        <v>15761.390871999998</v>
      </c>
    </row>
    <row r="2" spans="1:10" ht="15.75">
      <c r="A2" s="2"/>
      <c r="B2" s="9" t="s">
        <v>47</v>
      </c>
      <c r="C2" s="9"/>
      <c r="D2" s="3"/>
      <c r="E2" s="3"/>
      <c r="F2" s="3"/>
    </row>
    <row r="3" spans="1:10" ht="15.75">
      <c r="A3" s="2"/>
      <c r="B3" s="10" t="s">
        <v>108</v>
      </c>
      <c r="C3" s="10"/>
      <c r="D3" s="3"/>
      <c r="E3" s="3"/>
      <c r="F3" s="3"/>
    </row>
    <row r="4" spans="1:10" ht="15.75" thickBot="1">
      <c r="B4" s="18"/>
      <c r="C4" s="18"/>
      <c r="D4" s="18"/>
      <c r="E4" s="18"/>
      <c r="F4" s="18"/>
    </row>
    <row r="5" spans="1:10" ht="16.5" thickTop="1" thickBot="1">
      <c r="B5" s="22" t="s">
        <v>48</v>
      </c>
      <c r="C5" s="4" t="s">
        <v>0</v>
      </c>
      <c r="D5" s="4" t="s">
        <v>1</v>
      </c>
      <c r="E5" s="4" t="s">
        <v>2</v>
      </c>
      <c r="F5" s="5" t="s">
        <v>3</v>
      </c>
    </row>
    <row r="6" spans="1:10" ht="15.75" thickTop="1">
      <c r="A6" s="26"/>
      <c r="B6" s="34" t="s">
        <v>109</v>
      </c>
      <c r="C6" s="20" t="s">
        <v>86</v>
      </c>
      <c r="D6" s="6" t="str">
        <f t="shared" ref="D6:D17" si="0">IF(ISBLANK(C6),"",IF(LEFT(C6,1)="P","Pack",IF(LEFT(C6,1)="T","Troop","Other")))</f>
        <v>Pack</v>
      </c>
      <c r="E6" s="17" t="str">
        <f t="shared" ref="E6:E19" si="1">IF(ISBLANK(C6),"",MID(C6,2,5))</f>
        <v>1000</v>
      </c>
      <c r="F6" s="11">
        <v>171.18719000000002</v>
      </c>
    </row>
    <row r="7" spans="1:10">
      <c r="A7" s="26"/>
      <c r="B7" s="34" t="s">
        <v>109</v>
      </c>
      <c r="C7" s="20" t="s">
        <v>83</v>
      </c>
      <c r="D7" s="6" t="str">
        <f t="shared" si="0"/>
        <v>Pack</v>
      </c>
      <c r="E7" s="17" t="str">
        <f t="shared" si="1"/>
        <v>1154</v>
      </c>
      <c r="F7" s="11">
        <v>1160.61167</v>
      </c>
    </row>
    <row r="8" spans="1:10">
      <c r="A8" s="26"/>
      <c r="B8" s="34" t="s">
        <v>109</v>
      </c>
      <c r="C8" s="20" t="s">
        <v>84</v>
      </c>
      <c r="D8" s="6" t="str">
        <f t="shared" si="0"/>
        <v>Pack</v>
      </c>
      <c r="E8" s="17" t="str">
        <f t="shared" si="1"/>
        <v>1484</v>
      </c>
      <c r="F8" s="11">
        <v>1589.5166000000002</v>
      </c>
      <c r="I8" s="13" t="s">
        <v>9</v>
      </c>
      <c r="J8" t="s">
        <v>13</v>
      </c>
    </row>
    <row r="9" spans="1:10">
      <c r="A9" s="26"/>
      <c r="B9" s="34" t="s">
        <v>109</v>
      </c>
      <c r="C9" s="20" t="s">
        <v>82</v>
      </c>
      <c r="D9" s="6" t="str">
        <f t="shared" si="0"/>
        <v>Pack</v>
      </c>
      <c r="E9" s="17" t="str">
        <f t="shared" si="1"/>
        <v>1666</v>
      </c>
      <c r="F9" s="11">
        <v>561.73208</v>
      </c>
      <c r="I9" s="14" t="s">
        <v>86</v>
      </c>
      <c r="J9" s="33">
        <v>624.45294999999999</v>
      </c>
    </row>
    <row r="10" spans="1:10">
      <c r="A10" s="26"/>
      <c r="B10" s="34" t="s">
        <v>109</v>
      </c>
      <c r="C10" s="20" t="s">
        <v>80</v>
      </c>
      <c r="D10" s="6" t="str">
        <f t="shared" si="0"/>
        <v>Pack</v>
      </c>
      <c r="E10" s="17" t="str">
        <f t="shared" si="1"/>
        <v>997</v>
      </c>
      <c r="F10" s="11">
        <v>1044.8701700000001</v>
      </c>
      <c r="I10" s="14" t="s">
        <v>94</v>
      </c>
      <c r="J10" s="33">
        <v>53.461549999999995</v>
      </c>
    </row>
    <row r="11" spans="1:10">
      <c r="A11" s="26"/>
      <c r="B11" s="34" t="s">
        <v>109</v>
      </c>
      <c r="C11" s="20" t="s">
        <v>90</v>
      </c>
      <c r="D11" s="6" t="str">
        <f t="shared" si="0"/>
        <v>Troop</v>
      </c>
      <c r="E11" s="17" t="str">
        <f t="shared" si="1"/>
        <v>1106</v>
      </c>
      <c r="F11" s="11">
        <v>287.03892000000002</v>
      </c>
      <c r="I11" s="14" t="s">
        <v>83</v>
      </c>
      <c r="J11" s="33">
        <v>3688.4060300000001</v>
      </c>
    </row>
    <row r="12" spans="1:10">
      <c r="A12" s="26"/>
      <c r="B12" s="34" t="s">
        <v>109</v>
      </c>
      <c r="C12" s="20" t="s">
        <v>91</v>
      </c>
      <c r="D12" s="6" t="str">
        <f t="shared" si="0"/>
        <v>Troop</v>
      </c>
      <c r="E12" s="17" t="str">
        <f t="shared" si="1"/>
        <v>1154</v>
      </c>
      <c r="F12" s="11">
        <v>386.46638000000007</v>
      </c>
      <c r="I12" s="14" t="s">
        <v>84</v>
      </c>
      <c r="J12" s="33">
        <v>4137.8137400000005</v>
      </c>
    </row>
    <row r="13" spans="1:10">
      <c r="A13" s="26"/>
      <c r="B13" s="34" t="s">
        <v>109</v>
      </c>
      <c r="C13" s="20" t="s">
        <v>92</v>
      </c>
      <c r="D13" s="6" t="str">
        <f t="shared" si="0"/>
        <v>Troop</v>
      </c>
      <c r="E13" s="17" t="str">
        <f t="shared" si="1"/>
        <v>1167</v>
      </c>
      <c r="F13" s="11">
        <v>245.15152</v>
      </c>
      <c r="I13" s="14" t="s">
        <v>82</v>
      </c>
      <c r="J13" s="33">
        <v>1286.7588820000001</v>
      </c>
    </row>
    <row r="14" spans="1:10">
      <c r="A14" s="26"/>
      <c r="B14" s="34" t="s">
        <v>109</v>
      </c>
      <c r="C14" s="20" t="s">
        <v>85</v>
      </c>
      <c r="D14" s="6" t="str">
        <f t="shared" si="0"/>
        <v>Troop</v>
      </c>
      <c r="E14" s="17" t="str">
        <f t="shared" si="1"/>
        <v>1173</v>
      </c>
      <c r="F14" s="11">
        <v>470.35140999999999</v>
      </c>
      <c r="I14" s="14" t="s">
        <v>80</v>
      </c>
      <c r="J14" s="33">
        <v>2271.9505300000005</v>
      </c>
    </row>
    <row r="15" spans="1:10">
      <c r="A15" s="26"/>
      <c r="B15" s="35" t="s">
        <v>110</v>
      </c>
      <c r="C15" s="20" t="s">
        <v>83</v>
      </c>
      <c r="D15" s="6" t="str">
        <f t="shared" si="0"/>
        <v>Pack</v>
      </c>
      <c r="E15" s="17" t="str">
        <f t="shared" si="1"/>
        <v>1154</v>
      </c>
      <c r="F15" s="11">
        <v>233.79783000000003</v>
      </c>
      <c r="I15" s="14" t="s">
        <v>95</v>
      </c>
      <c r="J15" s="33">
        <v>50.595570000000002</v>
      </c>
    </row>
    <row r="16" spans="1:10">
      <c r="A16" s="26"/>
      <c r="B16" s="35" t="s">
        <v>110</v>
      </c>
      <c r="C16" s="20" t="s">
        <v>84</v>
      </c>
      <c r="D16" s="6" t="str">
        <f t="shared" si="0"/>
        <v>Pack</v>
      </c>
      <c r="E16" s="17" t="str">
        <f t="shared" si="1"/>
        <v>1484</v>
      </c>
      <c r="F16" s="11">
        <v>341.16185000000002</v>
      </c>
      <c r="I16" s="14" t="s">
        <v>90</v>
      </c>
      <c r="J16" s="33">
        <v>861.55768000000012</v>
      </c>
    </row>
    <row r="17" spans="1:10">
      <c r="A17" s="26"/>
      <c r="B17" s="35" t="s">
        <v>110</v>
      </c>
      <c r="C17" s="20" t="s">
        <v>80</v>
      </c>
      <c r="D17" s="6" t="str">
        <f t="shared" si="0"/>
        <v>Pack</v>
      </c>
      <c r="E17" s="17" t="str">
        <f t="shared" si="1"/>
        <v>997</v>
      </c>
      <c r="F17" s="11">
        <v>265.43384000000003</v>
      </c>
      <c r="I17" s="14" t="s">
        <v>91</v>
      </c>
      <c r="J17" s="33">
        <v>1205.1445900000001</v>
      </c>
    </row>
    <row r="18" spans="1:10">
      <c r="A18" s="26"/>
      <c r="B18" s="35" t="s">
        <v>110</v>
      </c>
      <c r="C18" s="20" t="s">
        <v>90</v>
      </c>
      <c r="D18" s="6" t="str">
        <f t="shared" ref="D18:D40" si="2">IF(ISBLANK(C18),"",IF(LEFT(C18,1)="P","Pack",IF(LEFT(C18,1)="T","Troop","Other")))</f>
        <v>Troop</v>
      </c>
      <c r="E18" s="17" t="str">
        <f t="shared" si="1"/>
        <v>1106</v>
      </c>
      <c r="F18" s="11">
        <v>88.845380000000006</v>
      </c>
      <c r="I18" s="14" t="s">
        <v>92</v>
      </c>
      <c r="J18" s="33">
        <v>547.51241000000005</v>
      </c>
    </row>
    <row r="19" spans="1:10">
      <c r="A19" s="26"/>
      <c r="B19" s="35" t="s">
        <v>110</v>
      </c>
      <c r="C19" s="20" t="s">
        <v>91</v>
      </c>
      <c r="D19" s="6" t="str">
        <f t="shared" si="2"/>
        <v>Troop</v>
      </c>
      <c r="E19" s="17" t="str">
        <f t="shared" si="1"/>
        <v>1154</v>
      </c>
      <c r="F19" s="11">
        <v>93.475040000000007</v>
      </c>
      <c r="I19" s="14" t="s">
        <v>85</v>
      </c>
      <c r="J19" s="33">
        <v>1033.73694</v>
      </c>
    </row>
    <row r="20" spans="1:10">
      <c r="A20" s="26"/>
      <c r="B20" s="36" t="s">
        <v>111</v>
      </c>
      <c r="C20" s="20" t="s">
        <v>86</v>
      </c>
      <c r="D20" s="6" t="str">
        <f t="shared" si="2"/>
        <v>Pack</v>
      </c>
      <c r="E20" s="17" t="str">
        <f t="shared" ref="E20:E40" si="3">IF(ISBLANK(C20),"",MID(C20,2,5))</f>
        <v>1000</v>
      </c>
      <c r="F20" s="11">
        <v>372.35694000000001</v>
      </c>
      <c r="I20" s="14" t="s">
        <v>12</v>
      </c>
      <c r="J20" s="33">
        <v>15761.390872</v>
      </c>
    </row>
    <row r="21" spans="1:10">
      <c r="A21" s="26"/>
      <c r="B21" s="36" t="s">
        <v>111</v>
      </c>
      <c r="C21" s="20" t="s">
        <v>94</v>
      </c>
      <c r="D21" s="6" t="str">
        <f t="shared" si="2"/>
        <v>Pack</v>
      </c>
      <c r="E21" s="17" t="str">
        <f t="shared" si="3"/>
        <v>1153</v>
      </c>
      <c r="F21" s="11">
        <v>53.461549999999995</v>
      </c>
    </row>
    <row r="22" spans="1:10">
      <c r="A22" s="26"/>
      <c r="B22" s="36" t="s">
        <v>111</v>
      </c>
      <c r="C22" s="20" t="s">
        <v>83</v>
      </c>
      <c r="D22" s="6" t="str">
        <f t="shared" si="2"/>
        <v>Pack</v>
      </c>
      <c r="E22" s="17" t="str">
        <f t="shared" si="3"/>
        <v>1154</v>
      </c>
      <c r="F22" s="11">
        <v>1343.9241600000003</v>
      </c>
    </row>
    <row r="23" spans="1:10">
      <c r="A23" s="26"/>
      <c r="B23" s="36" t="s">
        <v>111</v>
      </c>
      <c r="C23" s="20" t="s">
        <v>84</v>
      </c>
      <c r="D23" s="6" t="str">
        <f t="shared" si="2"/>
        <v>Pack</v>
      </c>
      <c r="E23" s="17" t="str">
        <f t="shared" si="3"/>
        <v>1484</v>
      </c>
      <c r="F23" s="11">
        <v>1090.50539</v>
      </c>
    </row>
    <row r="24" spans="1:10">
      <c r="A24" s="26"/>
      <c r="B24" s="36" t="s">
        <v>111</v>
      </c>
      <c r="C24" s="20" t="s">
        <v>82</v>
      </c>
      <c r="D24" s="6" t="str">
        <f t="shared" si="2"/>
        <v>Pack</v>
      </c>
      <c r="E24" s="17" t="str">
        <f t="shared" si="3"/>
        <v>1666</v>
      </c>
      <c r="F24" s="11">
        <v>569.27181199999995</v>
      </c>
    </row>
    <row r="25" spans="1:10">
      <c r="A25" s="26"/>
      <c r="B25" s="36" t="s">
        <v>111</v>
      </c>
      <c r="C25" s="20" t="s">
        <v>80</v>
      </c>
      <c r="D25" s="6" t="str">
        <f t="shared" si="2"/>
        <v>Pack</v>
      </c>
      <c r="E25" s="17" t="str">
        <f t="shared" si="3"/>
        <v>997</v>
      </c>
      <c r="F25" s="11">
        <v>731.59651000000008</v>
      </c>
    </row>
    <row r="26" spans="1:10">
      <c r="A26" s="26"/>
      <c r="B26" s="36" t="s">
        <v>111</v>
      </c>
      <c r="C26" s="20" t="s">
        <v>95</v>
      </c>
      <c r="D26" s="6" t="str">
        <f t="shared" si="2"/>
        <v>Troop</v>
      </c>
      <c r="E26" s="17" t="str">
        <f t="shared" si="3"/>
        <v>1066</v>
      </c>
      <c r="F26" s="11">
        <v>50.595570000000002</v>
      </c>
    </row>
    <row r="27" spans="1:10">
      <c r="A27" s="26"/>
      <c r="B27" s="36" t="s">
        <v>111</v>
      </c>
      <c r="C27" s="20" t="s">
        <v>90</v>
      </c>
      <c r="D27" s="6" t="str">
        <f t="shared" si="2"/>
        <v>Troop</v>
      </c>
      <c r="E27" s="17" t="str">
        <f t="shared" si="3"/>
        <v>1106</v>
      </c>
      <c r="F27" s="11">
        <v>382.82879000000003</v>
      </c>
    </row>
    <row r="28" spans="1:10">
      <c r="A28" s="26"/>
      <c r="B28" s="36" t="s">
        <v>111</v>
      </c>
      <c r="C28" s="20" t="s">
        <v>91</v>
      </c>
      <c r="D28" s="6" t="str">
        <f t="shared" si="2"/>
        <v>Troop</v>
      </c>
      <c r="E28" s="17" t="str">
        <f t="shared" si="3"/>
        <v>1154</v>
      </c>
      <c r="F28" s="11">
        <v>595.79315000000008</v>
      </c>
    </row>
    <row r="29" spans="1:10">
      <c r="A29" s="26"/>
      <c r="B29" s="36" t="s">
        <v>111</v>
      </c>
      <c r="C29" s="20" t="s">
        <v>92</v>
      </c>
      <c r="D29" s="6" t="str">
        <f t="shared" si="2"/>
        <v>Troop</v>
      </c>
      <c r="E29" s="17" t="str">
        <f t="shared" si="3"/>
        <v>1167</v>
      </c>
      <c r="F29" s="11">
        <v>156.41637000000003</v>
      </c>
    </row>
    <row r="30" spans="1:10">
      <c r="A30" s="26"/>
      <c r="B30" s="36" t="s">
        <v>111</v>
      </c>
      <c r="C30" s="20" t="s">
        <v>85</v>
      </c>
      <c r="D30" s="6" t="str">
        <f t="shared" si="2"/>
        <v>Troop</v>
      </c>
      <c r="E30" s="17" t="str">
        <f t="shared" si="3"/>
        <v>1173</v>
      </c>
      <c r="F30" s="11">
        <v>243.27760999999998</v>
      </c>
      <c r="J30" s="32" t="s">
        <v>107</v>
      </c>
    </row>
    <row r="31" spans="1:10">
      <c r="A31" s="26"/>
      <c r="B31" s="37" t="s">
        <v>112</v>
      </c>
      <c r="C31" s="20" t="s">
        <v>86</v>
      </c>
      <c r="D31" s="6" t="str">
        <f t="shared" si="2"/>
        <v>Pack</v>
      </c>
      <c r="E31" s="17" t="str">
        <f t="shared" si="3"/>
        <v>1000</v>
      </c>
      <c r="F31" s="11">
        <v>80.908819999999992</v>
      </c>
    </row>
    <row r="32" spans="1:10">
      <c r="A32" s="26"/>
      <c r="B32" s="37" t="s">
        <v>112</v>
      </c>
      <c r="C32" s="20" t="s">
        <v>83</v>
      </c>
      <c r="D32" s="6" t="str">
        <f t="shared" si="2"/>
        <v>Pack</v>
      </c>
      <c r="E32" s="17" t="str">
        <f t="shared" si="3"/>
        <v>1154</v>
      </c>
      <c r="F32" s="11">
        <v>950.07237000000009</v>
      </c>
    </row>
    <row r="33" spans="1:6">
      <c r="A33" s="26"/>
      <c r="B33" s="37" t="s">
        <v>112</v>
      </c>
      <c r="C33" s="20" t="s">
        <v>84</v>
      </c>
      <c r="D33" s="6" t="str">
        <f t="shared" si="2"/>
        <v>Pack</v>
      </c>
      <c r="E33" s="17" t="str">
        <f t="shared" si="3"/>
        <v>1484</v>
      </c>
      <c r="F33" s="11">
        <v>1116.6299000000001</v>
      </c>
    </row>
    <row r="34" spans="1:6">
      <c r="A34" s="26"/>
      <c r="B34" s="37" t="s">
        <v>112</v>
      </c>
      <c r="C34" s="20" t="s">
        <v>82</v>
      </c>
      <c r="D34" s="6" t="str">
        <f t="shared" si="2"/>
        <v>Pack</v>
      </c>
      <c r="E34" s="17" t="str">
        <f t="shared" si="3"/>
        <v>1666</v>
      </c>
      <c r="F34" s="11">
        <v>155.75499000000002</v>
      </c>
    </row>
    <row r="35" spans="1:6">
      <c r="A35" s="26"/>
      <c r="B35" s="37" t="s">
        <v>112</v>
      </c>
      <c r="C35" s="20" t="s">
        <v>80</v>
      </c>
      <c r="D35" s="6" t="str">
        <f t="shared" si="2"/>
        <v>Pack</v>
      </c>
      <c r="E35" s="17" t="str">
        <f t="shared" si="3"/>
        <v>997</v>
      </c>
      <c r="F35" s="11">
        <v>230.05000999999999</v>
      </c>
    </row>
    <row r="36" spans="1:6">
      <c r="A36" s="26"/>
      <c r="B36" s="37" t="s">
        <v>112</v>
      </c>
      <c r="C36" s="20" t="s">
        <v>90</v>
      </c>
      <c r="D36" s="6" t="str">
        <f t="shared" si="2"/>
        <v>Troop</v>
      </c>
      <c r="E36" s="17" t="str">
        <f t="shared" si="3"/>
        <v>1106</v>
      </c>
      <c r="F36" s="11">
        <v>102.84459000000001</v>
      </c>
    </row>
    <row r="37" spans="1:6">
      <c r="A37" s="26"/>
      <c r="B37" s="37" t="s">
        <v>112</v>
      </c>
      <c r="C37" s="20" t="s">
        <v>91</v>
      </c>
      <c r="D37" s="6" t="str">
        <f t="shared" si="2"/>
        <v>Troop</v>
      </c>
      <c r="E37" s="17" t="str">
        <f t="shared" si="3"/>
        <v>1154</v>
      </c>
      <c r="F37" s="11">
        <v>129.41002</v>
      </c>
    </row>
    <row r="38" spans="1:6">
      <c r="A38" s="26"/>
      <c r="B38" s="37" t="s">
        <v>112</v>
      </c>
      <c r="C38" s="20" t="s">
        <v>92</v>
      </c>
      <c r="D38" s="6" t="str">
        <f t="shared" si="2"/>
        <v>Troop</v>
      </c>
      <c r="E38" s="17" t="str">
        <f t="shared" si="3"/>
        <v>1167</v>
      </c>
      <c r="F38" s="11">
        <v>145.94452000000001</v>
      </c>
    </row>
    <row r="39" spans="1:6">
      <c r="A39" s="26"/>
      <c r="B39" s="37" t="s">
        <v>112</v>
      </c>
      <c r="C39" s="20" t="s">
        <v>85</v>
      </c>
      <c r="D39" s="6" t="str">
        <f t="shared" si="2"/>
        <v>Troop</v>
      </c>
      <c r="E39" s="17" t="str">
        <f t="shared" si="3"/>
        <v>1173</v>
      </c>
      <c r="F39" s="11">
        <v>320.10792000000004</v>
      </c>
    </row>
    <row r="40" spans="1:6">
      <c r="B40" s="23"/>
      <c r="C40" s="20"/>
      <c r="D40" s="6" t="str">
        <f t="shared" si="2"/>
        <v/>
      </c>
      <c r="E40" s="17" t="str">
        <f t="shared" si="3"/>
        <v/>
      </c>
      <c r="F40" s="11"/>
    </row>
    <row r="41" spans="1:6">
      <c r="B41" s="25">
        <f>COUNTA(B6:B40)</f>
        <v>34</v>
      </c>
      <c r="C41" s="21"/>
      <c r="D41" s="7"/>
      <c r="E41" s="8"/>
      <c r="F41" s="12">
        <f>SUM(F6:F40)</f>
        <v>15761.390871999998</v>
      </c>
    </row>
    <row r="42" spans="1:6">
      <c r="B42" s="18" t="s">
        <v>46</v>
      </c>
      <c r="C42" s="18"/>
      <c r="D42" s="18"/>
      <c r="E42" s="18"/>
      <c r="F42" s="18"/>
    </row>
  </sheetData>
  <autoFilter ref="B5:F42"/>
  <conditionalFormatting sqref="D6:D40">
    <cfRule type="cellIs" dxfId="3" priority="1" operator="equal">
      <formula>"Other"</formula>
    </cfRule>
    <cfRule type="cellIs" dxfId="2" priority="2" operator="equal">
      <formula>"Pack"</formula>
    </cfRule>
    <cfRule type="cellIs" dxfId="1" priority="3" stopIfTrue="1" operator="equal">
      <formula>"Troop"</formula>
    </cfRule>
  </conditionalFormatting>
  <dataValidations count="1">
    <dataValidation type="list" allowBlank="1" showInputMessage="1" showErrorMessage="1" sqref="B40">
      <formula1>"&lt;select site&gt;, LINK, Loudoun Interfaith Relief, Messiah’s Market, Seven Loaves, Tree of Life"</formula1>
    </dataValidation>
  </dataValidations>
  <printOptions horizontalCentered="1"/>
  <pageMargins left="0.7" right="0.7" top="0.75" bottom="0.75" header="0.3" footer="0.3"/>
  <pageSetup orientation="portrait" r:id="rId2"/>
  <headerFooter>
    <oddHeader>&amp;C&amp;A</oddHeader>
    <oddFooter>&amp;L&amp;8&amp;F&amp;C&amp;10&amp;P of &amp;N&amp;R&amp;8Printed: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SFF - Unit Weigh-ins (All 5)</vt:lpstr>
      <vt:lpstr>GC SFF Pivots (Summary)</vt:lpstr>
      <vt:lpstr>GC SFF Pivots (Units by Site)</vt:lpstr>
      <vt:lpstr>SFF - MM Subtotals by container</vt:lpstr>
      <vt:lpstr>'GC SFF Pivots (Summary)'!Print_Area</vt:lpstr>
      <vt:lpstr>'GC SFF Pivots (Units by Site)'!Print_Area</vt:lpstr>
      <vt:lpstr>'SFF - MM Subtotals by container'!Print_Area</vt:lpstr>
      <vt:lpstr>'SFF - Unit Weigh-ins (All 5)'!Print_Area</vt:lpstr>
      <vt:lpstr>'SFF - MM Subtotals by container'!Print_Titles</vt:lpstr>
      <vt:lpstr>'SFF - Unit Weigh-ins (All 5)'!Print_Titles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2012-05-17T02:24:05Z</dcterms:modified>
</cp:coreProperties>
</file>